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3"/>
  <workbookPr codeName="ThisWorkbook"/>
  <mc:AlternateContent xmlns:mc="http://schemas.openxmlformats.org/markup-compatibility/2006">
    <mc:Choice Requires="x15">
      <x15ac:absPath xmlns:x15ac="http://schemas.microsoft.com/office/spreadsheetml/2010/11/ac" url="C:\Users\PC\Downloads\"/>
    </mc:Choice>
  </mc:AlternateContent>
  <xr:revisionPtr revIDLastSave="85" documentId="13_ncr:1_{3D86EE17-F9C7-475C-B541-3EA498974648}" xr6:coauthVersionLast="47" xr6:coauthVersionMax="47" xr10:uidLastSave="{3E5800BC-051A-4268-8EB4-35406EF0E609}"/>
  <bookViews>
    <workbookView xWindow="-28920" yWindow="-120" windowWidth="29040" windowHeight="15720" tabRatio="944" firstSheet="2" xr2:uid="{00000000-000D-0000-FFFF-FFFF00000000}"/>
  </bookViews>
  <sheets>
    <sheet name="&lt;見本&gt;計画書(公共)" sheetId="5" r:id="rId1"/>
    <sheet name="&lt;見本&gt;行程表及び諸謝金等積算書(公共)" sheetId="1" r:id="rId2"/>
    <sheet name="計画書(公共)" sheetId="14" r:id="rId3"/>
    <sheet name="A(公共) " sheetId="29" r:id="rId4"/>
    <sheet name="B(公共) " sheetId="28" r:id="rId5"/>
    <sheet name="C(公共)" sheetId="19" r:id="rId6"/>
    <sheet name="D(公共)" sheetId="30" r:id="rId7"/>
    <sheet name="E(公共)" sheetId="31" r:id="rId8"/>
    <sheet name="(参考)諸謝金・宿泊費" sheetId="4" r:id="rId9"/>
  </sheets>
  <definedNames>
    <definedName name="_xlnm.Print_Area" localSheetId="0">'&lt;見本&gt;計画書(公共)'!$A$1:$AI$46</definedName>
    <definedName name="_xlnm.Print_Area" localSheetId="1">'&lt;見本&gt;行程表及び諸謝金等積算書(公共)'!$A$1:$AH$13</definedName>
    <definedName name="_xlnm.Print_Area" localSheetId="3">'A(公共) '!$A$1:$AH$26</definedName>
    <definedName name="_xlnm.Print_Area" localSheetId="4">'B(公共) '!$A$1:$AH$26</definedName>
    <definedName name="_xlnm.Print_Area" localSheetId="5">'C(公共)'!$A$1:$AH$26</definedName>
    <definedName name="_xlnm.Print_Area" localSheetId="6">'D(公共)'!$A$1:$AH$26</definedName>
    <definedName name="_xlnm.Print_Area" localSheetId="7">'E(公共)'!$A$1:$AH$26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 i="31" l="1"/>
  <c r="AB1" i="30"/>
  <c r="AB1" i="19"/>
  <c r="AB1" i="28"/>
  <c r="AB1" i="29"/>
  <c r="AB1" i="1"/>
  <c r="AB13" i="1"/>
  <c r="O12" i="1"/>
  <c r="AB12" i="1"/>
  <c r="J10" i="1"/>
  <c r="K10" i="1"/>
  <c r="M10" i="1"/>
  <c r="O10" i="1"/>
  <c r="Q10" i="1"/>
  <c r="S10" i="1"/>
  <c r="U10" i="1"/>
  <c r="AC22" i="31"/>
  <c r="AC21" i="31"/>
  <c r="AC20" i="31"/>
  <c r="AC19" i="31"/>
  <c r="AC18" i="31"/>
  <c r="AC17" i="31"/>
  <c r="AC16" i="31"/>
  <c r="AC15" i="31"/>
  <c r="AC14" i="31"/>
  <c r="AC13" i="31"/>
  <c r="AC12" i="31"/>
  <c r="AC11" i="31"/>
  <c r="AC10" i="31"/>
  <c r="AC9" i="31"/>
  <c r="AC8" i="31"/>
  <c r="AC22" i="30"/>
  <c r="AC21" i="30"/>
  <c r="AC20" i="30"/>
  <c r="AC19" i="30"/>
  <c r="AC18" i="30"/>
  <c r="AC17" i="30"/>
  <c r="AC16" i="30"/>
  <c r="AC15" i="30"/>
  <c r="AC14" i="30"/>
  <c r="AC13" i="30"/>
  <c r="AC12" i="30"/>
  <c r="AC11" i="30"/>
  <c r="AC10" i="30"/>
  <c r="AC9" i="30"/>
  <c r="AC8" i="30"/>
  <c r="AC22" i="19"/>
  <c r="AC21" i="19"/>
  <c r="AC20" i="19"/>
  <c r="AC19" i="19"/>
  <c r="AC18" i="19"/>
  <c r="AC17" i="19"/>
  <c r="AC16" i="19"/>
  <c r="AC15" i="19"/>
  <c r="AC14" i="19"/>
  <c r="AC13" i="19"/>
  <c r="AC12" i="19"/>
  <c r="AC11" i="19"/>
  <c r="AC10" i="19"/>
  <c r="AC9" i="19"/>
  <c r="AC8" i="19"/>
  <c r="AC22" i="28"/>
  <c r="AC21" i="28"/>
  <c r="AC20" i="28"/>
  <c r="AC19" i="28"/>
  <c r="AC18" i="28"/>
  <c r="AC17" i="28"/>
  <c r="AC16" i="28"/>
  <c r="AC15" i="28"/>
  <c r="AC14" i="28"/>
  <c r="AC13" i="28"/>
  <c r="AC12" i="28"/>
  <c r="AC11" i="28"/>
  <c r="AC10" i="28"/>
  <c r="AC9" i="28"/>
  <c r="AC8" i="28"/>
  <c r="AC8" i="29"/>
  <c r="AC22" i="29"/>
  <c r="AC21" i="29"/>
  <c r="AC20" i="29"/>
  <c r="AC19" i="29"/>
  <c r="AC18" i="29"/>
  <c r="AC17" i="29"/>
  <c r="AC16" i="29"/>
  <c r="AC15" i="29"/>
  <c r="AC14" i="29"/>
  <c r="AC13" i="29"/>
  <c r="AC12" i="29"/>
  <c r="AC11" i="29"/>
  <c r="AC10" i="29"/>
  <c r="AC9" i="29"/>
  <c r="B5" i="19"/>
  <c r="B4" i="19"/>
  <c r="B5" i="28"/>
  <c r="B4" i="28"/>
  <c r="S23" i="31"/>
  <c r="Q23" i="31"/>
  <c r="O23" i="31"/>
  <c r="N23" i="31"/>
  <c r="M23" i="31"/>
  <c r="L23" i="31"/>
  <c r="K23" i="31"/>
  <c r="J23" i="31"/>
  <c r="I23" i="31"/>
  <c r="AF22" i="31"/>
  <c r="AD22" i="31"/>
  <c r="AB22" i="31"/>
  <c r="AA22" i="31"/>
  <c r="Z22" i="31"/>
  <c r="Y22" i="31"/>
  <c r="X22" i="31"/>
  <c r="W22" i="31"/>
  <c r="V22" i="31"/>
  <c r="U22" i="31"/>
  <c r="T22" i="31"/>
  <c r="AG22" i="31" s="1"/>
  <c r="R22" i="31"/>
  <c r="AE22" i="31" s="1"/>
  <c r="AH22" i="31" s="1"/>
  <c r="AF21" i="31"/>
  <c r="AD21" i="31"/>
  <c r="AB21" i="31"/>
  <c r="AA21" i="31"/>
  <c r="Z21" i="31"/>
  <c r="Y21" i="31"/>
  <c r="X21" i="31"/>
  <c r="W21" i="31"/>
  <c r="V21" i="31"/>
  <c r="T21" i="31"/>
  <c r="AG21" i="31" s="1"/>
  <c r="R21" i="31"/>
  <c r="U21" i="31" s="1"/>
  <c r="AF20" i="31"/>
  <c r="AD20" i="31"/>
  <c r="AB20" i="31"/>
  <c r="AA20" i="31"/>
  <c r="Z20" i="31"/>
  <c r="Y20" i="31"/>
  <c r="X20" i="31"/>
  <c r="W20" i="31"/>
  <c r="V20" i="31"/>
  <c r="T20" i="31"/>
  <c r="AG20" i="31" s="1"/>
  <c r="R20" i="31"/>
  <c r="AE20" i="31" s="1"/>
  <c r="AH20" i="31" s="1"/>
  <c r="AF19" i="31"/>
  <c r="AD19" i="31"/>
  <c r="AB19" i="31"/>
  <c r="AA19" i="31"/>
  <c r="Z19" i="31"/>
  <c r="Y19" i="31"/>
  <c r="X19" i="31"/>
  <c r="W19" i="31"/>
  <c r="V19" i="31"/>
  <c r="U19" i="31"/>
  <c r="T19" i="31"/>
  <c r="AG19" i="31" s="1"/>
  <c r="R19" i="31"/>
  <c r="AE19" i="31" s="1"/>
  <c r="AH19" i="31" s="1"/>
  <c r="AF18" i="31"/>
  <c r="AD18" i="31"/>
  <c r="AB18" i="31"/>
  <c r="AA18" i="31"/>
  <c r="Z18" i="31"/>
  <c r="Y18" i="31"/>
  <c r="X18" i="31"/>
  <c r="W18" i="31"/>
  <c r="V18" i="31"/>
  <c r="T18" i="31"/>
  <c r="AG18" i="31" s="1"/>
  <c r="R18" i="31"/>
  <c r="U18" i="31" s="1"/>
  <c r="AF17" i="31"/>
  <c r="AD17" i="31"/>
  <c r="AB17" i="31"/>
  <c r="AA17" i="31"/>
  <c r="Z17" i="31"/>
  <c r="Y17" i="31"/>
  <c r="X17" i="31"/>
  <c r="W17" i="31"/>
  <c r="V17" i="31"/>
  <c r="T17" i="31"/>
  <c r="AG17" i="31" s="1"/>
  <c r="R17" i="31"/>
  <c r="AE17" i="31" s="1"/>
  <c r="AH17" i="31" s="1"/>
  <c r="AF16" i="31"/>
  <c r="AD16" i="31"/>
  <c r="AB16" i="31"/>
  <c r="AA16" i="31"/>
  <c r="Z16" i="31"/>
  <c r="Y16" i="31"/>
  <c r="X16" i="31"/>
  <c r="W16" i="31"/>
  <c r="V16" i="31"/>
  <c r="U16" i="31"/>
  <c r="T16" i="31"/>
  <c r="AG16" i="31" s="1"/>
  <c r="R16" i="31"/>
  <c r="AE16" i="31" s="1"/>
  <c r="AH16" i="31" s="1"/>
  <c r="AF15" i="31"/>
  <c r="AD15" i="31"/>
  <c r="AB15" i="31"/>
  <c r="AA15" i="31"/>
  <c r="Z15" i="31"/>
  <c r="Y15" i="31"/>
  <c r="X15" i="31"/>
  <c r="W15" i="31"/>
  <c r="V15" i="31"/>
  <c r="T15" i="31"/>
  <c r="AG15" i="31" s="1"/>
  <c r="R15" i="31"/>
  <c r="U15" i="31" s="1"/>
  <c r="AF14" i="31"/>
  <c r="AD14" i="31"/>
  <c r="AB14" i="31"/>
  <c r="AA14" i="31"/>
  <c r="Z14" i="31"/>
  <c r="Y14" i="31"/>
  <c r="X14" i="31"/>
  <c r="W14" i="31"/>
  <c r="V14" i="31"/>
  <c r="T14" i="31"/>
  <c r="AG14" i="31" s="1"/>
  <c r="R14" i="31"/>
  <c r="AE14" i="31" s="1"/>
  <c r="AH14" i="31" s="1"/>
  <c r="AF13" i="31"/>
  <c r="AD13" i="31"/>
  <c r="AB13" i="31"/>
  <c r="AA13" i="31"/>
  <c r="Z13" i="31"/>
  <c r="Y13" i="31"/>
  <c r="X13" i="31"/>
  <c r="W13" i="31"/>
  <c r="V13" i="31"/>
  <c r="U13" i="31"/>
  <c r="T13" i="31"/>
  <c r="AG13" i="31" s="1"/>
  <c r="R13" i="31"/>
  <c r="AE13" i="31" s="1"/>
  <c r="AH13" i="31" s="1"/>
  <c r="AF12" i="31"/>
  <c r="AD12" i="31"/>
  <c r="AB12" i="31"/>
  <c r="AA12" i="31"/>
  <c r="Z12" i="31"/>
  <c r="Y12" i="31"/>
  <c r="X12" i="31"/>
  <c r="W12" i="31"/>
  <c r="V12" i="31"/>
  <c r="T12" i="31"/>
  <c r="AG12" i="31" s="1"/>
  <c r="R12" i="31"/>
  <c r="U12" i="31" s="1"/>
  <c r="AF11" i="31"/>
  <c r="AD11" i="31"/>
  <c r="AB11" i="31"/>
  <c r="AA11" i="31"/>
  <c r="Z11" i="31"/>
  <c r="Y11" i="31"/>
  <c r="X11" i="31"/>
  <c r="W11" i="31"/>
  <c r="V11" i="31"/>
  <c r="T11" i="31"/>
  <c r="AG11" i="31" s="1"/>
  <c r="R11" i="31"/>
  <c r="AE11" i="31" s="1"/>
  <c r="AH11" i="31" s="1"/>
  <c r="AF10" i="31"/>
  <c r="AD10" i="31"/>
  <c r="AB10" i="31"/>
  <c r="AA10" i="31"/>
  <c r="Z10" i="31"/>
  <c r="Y10" i="31"/>
  <c r="X10" i="31"/>
  <c r="W10" i="31"/>
  <c r="V10" i="31"/>
  <c r="U10" i="31"/>
  <c r="T10" i="31"/>
  <c r="AG10" i="31" s="1"/>
  <c r="R10" i="31"/>
  <c r="AE10" i="31" s="1"/>
  <c r="AH10" i="31" s="1"/>
  <c r="AF9" i="31"/>
  <c r="AD9" i="31"/>
  <c r="AB9" i="31"/>
  <c r="AA9" i="31"/>
  <c r="AA23" i="31" s="1"/>
  <c r="Z9" i="31"/>
  <c r="Y9" i="31"/>
  <c r="X9" i="31"/>
  <c r="W9" i="31"/>
  <c r="V9" i="31"/>
  <c r="T9" i="31"/>
  <c r="AG9" i="31" s="1"/>
  <c r="R9" i="31"/>
  <c r="U9" i="31" s="1"/>
  <c r="AF8" i="31"/>
  <c r="AD8" i="31"/>
  <c r="AB8" i="31"/>
  <c r="AB23" i="31" s="1"/>
  <c r="AA8" i="31"/>
  <c r="Z8" i="31"/>
  <c r="Z23" i="31" s="1"/>
  <c r="Y8" i="31"/>
  <c r="Y23" i="31" s="1"/>
  <c r="X8" i="31"/>
  <c r="X23" i="31" s="1"/>
  <c r="W8" i="31"/>
  <c r="W23" i="31" s="1"/>
  <c r="V8" i="31"/>
  <c r="V23" i="31" s="1"/>
  <c r="T8" i="31"/>
  <c r="AG8" i="31" s="1"/>
  <c r="R8" i="31"/>
  <c r="AE8" i="31" s="1"/>
  <c r="AH8" i="31" s="1"/>
  <c r="AH6" i="31"/>
  <c r="AG6" i="31"/>
  <c r="AE6" i="31"/>
  <c r="AC6" i="31"/>
  <c r="AB6" i="31"/>
  <c r="AA6" i="31"/>
  <c r="Z6" i="31"/>
  <c r="Y6" i="31"/>
  <c r="X6" i="31"/>
  <c r="W6" i="31"/>
  <c r="V6" i="31"/>
  <c r="AG5" i="31"/>
  <c r="AE5" i="31"/>
  <c r="AC5" i="31"/>
  <c r="Y5" i="31"/>
  <c r="V5" i="31"/>
  <c r="B5" i="31"/>
  <c r="AG4" i="31"/>
  <c r="AC4" i="31"/>
  <c r="X4" i="31"/>
  <c r="B4" i="31"/>
  <c r="S23" i="30"/>
  <c r="Q23" i="30"/>
  <c r="O23" i="30"/>
  <c r="N23" i="30"/>
  <c r="M23" i="30"/>
  <c r="L23" i="30"/>
  <c r="K23" i="30"/>
  <c r="J23" i="30"/>
  <c r="I23" i="30"/>
  <c r="AF22" i="30"/>
  <c r="AD22" i="30"/>
  <c r="AB22" i="30"/>
  <c r="AA22" i="30"/>
  <c r="Z22" i="30"/>
  <c r="Y22" i="30"/>
  <c r="X22" i="30"/>
  <c r="W22" i="30"/>
  <c r="V22" i="30"/>
  <c r="U22" i="30"/>
  <c r="T22" i="30"/>
  <c r="AG22" i="30" s="1"/>
  <c r="R22" i="30"/>
  <c r="AE22" i="30" s="1"/>
  <c r="AH22" i="30" s="1"/>
  <c r="AF21" i="30"/>
  <c r="AD21" i="30"/>
  <c r="AB21" i="30"/>
  <c r="AA21" i="30"/>
  <c r="Z21" i="30"/>
  <c r="Y21" i="30"/>
  <c r="X21" i="30"/>
  <c r="W21" i="30"/>
  <c r="V21" i="30"/>
  <c r="T21" i="30"/>
  <c r="AG21" i="30" s="1"/>
  <c r="R21" i="30"/>
  <c r="U21" i="30" s="1"/>
  <c r="AF20" i="30"/>
  <c r="AD20" i="30"/>
  <c r="AB20" i="30"/>
  <c r="AA20" i="30"/>
  <c r="Z20" i="30"/>
  <c r="Y20" i="30"/>
  <c r="X20" i="30"/>
  <c r="W20" i="30"/>
  <c r="V20" i="30"/>
  <c r="R20" i="30"/>
  <c r="AE20" i="30" s="1"/>
  <c r="AH20" i="30" s="1"/>
  <c r="AF19" i="30"/>
  <c r="AD19" i="30"/>
  <c r="AB19" i="30"/>
  <c r="AA19" i="30"/>
  <c r="Z19" i="30"/>
  <c r="Y19" i="30"/>
  <c r="X19" i="30"/>
  <c r="W19" i="30"/>
  <c r="V19" i="30"/>
  <c r="U19" i="30"/>
  <c r="T19" i="30"/>
  <c r="AG19" i="30" s="1"/>
  <c r="R19" i="30"/>
  <c r="AE19" i="30" s="1"/>
  <c r="AH19" i="30" s="1"/>
  <c r="AF18" i="30"/>
  <c r="AD18" i="30"/>
  <c r="AB18" i="30"/>
  <c r="AA18" i="30"/>
  <c r="Z18" i="30"/>
  <c r="Y18" i="30"/>
  <c r="X18" i="30"/>
  <c r="W18" i="30"/>
  <c r="V18" i="30"/>
  <c r="T18" i="30"/>
  <c r="AG18" i="30" s="1"/>
  <c r="R18" i="30"/>
  <c r="U18" i="30" s="1"/>
  <c r="AF17" i="30"/>
  <c r="AD17" i="30"/>
  <c r="AB17" i="30"/>
  <c r="AA17" i="30"/>
  <c r="Z17" i="30"/>
  <c r="Y17" i="30"/>
  <c r="X17" i="30"/>
  <c r="W17" i="30"/>
  <c r="V17" i="30"/>
  <c r="R17" i="30"/>
  <c r="AE17" i="30" s="1"/>
  <c r="AH17" i="30" s="1"/>
  <c r="AF16" i="30"/>
  <c r="AD16" i="30"/>
  <c r="AB16" i="30"/>
  <c r="AA16" i="30"/>
  <c r="Z16" i="30"/>
  <c r="Y16" i="30"/>
  <c r="X16" i="30"/>
  <c r="W16" i="30"/>
  <c r="V16" i="30"/>
  <c r="U16" i="30"/>
  <c r="T16" i="30"/>
  <c r="AG16" i="30" s="1"/>
  <c r="R16" i="30"/>
  <c r="AE16" i="30" s="1"/>
  <c r="AH16" i="30" s="1"/>
  <c r="AF15" i="30"/>
  <c r="AD15" i="30"/>
  <c r="AB15" i="30"/>
  <c r="AA15" i="30"/>
  <c r="Z15" i="30"/>
  <c r="Y15" i="30"/>
  <c r="X15" i="30"/>
  <c r="W15" i="30"/>
  <c r="V15" i="30"/>
  <c r="T15" i="30"/>
  <c r="AG15" i="30" s="1"/>
  <c r="R15" i="30"/>
  <c r="U15" i="30" s="1"/>
  <c r="AF14" i="30"/>
  <c r="AD14" i="30"/>
  <c r="AB14" i="30"/>
  <c r="AA14" i="30"/>
  <c r="Z14" i="30"/>
  <c r="Y14" i="30"/>
  <c r="X14" i="30"/>
  <c r="W14" i="30"/>
  <c r="V14" i="30"/>
  <c r="R14" i="30"/>
  <c r="AE14" i="30" s="1"/>
  <c r="AH14" i="30" s="1"/>
  <c r="AF13" i="30"/>
  <c r="AD13" i="30"/>
  <c r="AB13" i="30"/>
  <c r="AA13" i="30"/>
  <c r="Z13" i="30"/>
  <c r="Y13" i="30"/>
  <c r="X13" i="30"/>
  <c r="W13" i="30"/>
  <c r="V13" i="30"/>
  <c r="U13" i="30"/>
  <c r="T13" i="30"/>
  <c r="AG13" i="30" s="1"/>
  <c r="R13" i="30"/>
  <c r="AE13" i="30" s="1"/>
  <c r="AH13" i="30" s="1"/>
  <c r="AF12" i="30"/>
  <c r="AD12" i="30"/>
  <c r="AB12" i="30"/>
  <c r="AA12" i="30"/>
  <c r="Z12" i="30"/>
  <c r="Y12" i="30"/>
  <c r="X12" i="30"/>
  <c r="W12" i="30"/>
  <c r="V12" i="30"/>
  <c r="T12" i="30"/>
  <c r="AG12" i="30" s="1"/>
  <c r="R12" i="30"/>
  <c r="U12" i="30" s="1"/>
  <c r="AF11" i="30"/>
  <c r="AD11" i="30"/>
  <c r="AB11" i="30"/>
  <c r="AA11" i="30"/>
  <c r="Z11" i="30"/>
  <c r="Y11" i="30"/>
  <c r="X11" i="30"/>
  <c r="W11" i="30"/>
  <c r="V11" i="30"/>
  <c r="T11" i="30"/>
  <c r="AG11" i="30" s="1"/>
  <c r="R11" i="30"/>
  <c r="AE11" i="30" s="1"/>
  <c r="AH11" i="30" s="1"/>
  <c r="AF10" i="30"/>
  <c r="AD10" i="30"/>
  <c r="AB10" i="30"/>
  <c r="AA10" i="30"/>
  <c r="Z10" i="30"/>
  <c r="Y10" i="30"/>
  <c r="X10" i="30"/>
  <c r="W10" i="30"/>
  <c r="V10" i="30"/>
  <c r="U10" i="30"/>
  <c r="T10" i="30"/>
  <c r="AG10" i="30" s="1"/>
  <c r="R10" i="30"/>
  <c r="AE10" i="30" s="1"/>
  <c r="AH10" i="30" s="1"/>
  <c r="AF9" i="30"/>
  <c r="AD9" i="30"/>
  <c r="AB9" i="30"/>
  <c r="AA9" i="30"/>
  <c r="Z9" i="30"/>
  <c r="Y9" i="30"/>
  <c r="X9" i="30"/>
  <c r="W9" i="30"/>
  <c r="V9" i="30"/>
  <c r="T9" i="30"/>
  <c r="AG9" i="30" s="1"/>
  <c r="R9" i="30"/>
  <c r="U9" i="30" s="1"/>
  <c r="AD8" i="30"/>
  <c r="AB8" i="30"/>
  <c r="AB23" i="30" s="1"/>
  <c r="AA8" i="30"/>
  <c r="Z8" i="30"/>
  <c r="Z23" i="30" s="1"/>
  <c r="Y8" i="30"/>
  <c r="Y23" i="30" s="1"/>
  <c r="X8" i="30"/>
  <c r="X23" i="30" s="1"/>
  <c r="W8" i="30"/>
  <c r="W23" i="30" s="1"/>
  <c r="V8" i="30"/>
  <c r="V23" i="30" s="1"/>
  <c r="R8" i="30"/>
  <c r="AH6" i="30"/>
  <c r="AG6" i="30"/>
  <c r="AE6" i="30"/>
  <c r="AC6" i="30"/>
  <c r="AB6" i="30"/>
  <c r="AA6" i="30"/>
  <c r="Z6" i="30"/>
  <c r="Y6" i="30"/>
  <c r="X6" i="30"/>
  <c r="W6" i="30"/>
  <c r="V6" i="30"/>
  <c r="AG5" i="30"/>
  <c r="AE5" i="30"/>
  <c r="AC5" i="30"/>
  <c r="Y5" i="30"/>
  <c r="V5" i="30"/>
  <c r="B5" i="30"/>
  <c r="AG4" i="30"/>
  <c r="AC4" i="30"/>
  <c r="X4" i="30"/>
  <c r="B4" i="30"/>
  <c r="AA23" i="30" l="1"/>
  <c r="AE8" i="30"/>
  <c r="AH8" i="30" s="1"/>
  <c r="AF8" i="30"/>
  <c r="AF23" i="30" s="1"/>
  <c r="T8" i="30"/>
  <c r="AG8" i="30" s="1"/>
  <c r="AD23" i="31"/>
  <c r="AF23" i="31"/>
  <c r="AD23" i="30"/>
  <c r="U8" i="31"/>
  <c r="U11" i="31"/>
  <c r="U14" i="31"/>
  <c r="U17" i="31"/>
  <c r="U20" i="31"/>
  <c r="AE9" i="31"/>
  <c r="AH9" i="31" s="1"/>
  <c r="AE12" i="31"/>
  <c r="AH12" i="31" s="1"/>
  <c r="AE15" i="31"/>
  <c r="AH15" i="31" s="1"/>
  <c r="AE18" i="31"/>
  <c r="AH18" i="31" s="1"/>
  <c r="AE21" i="31"/>
  <c r="AH21" i="31" s="1"/>
  <c r="T14" i="30"/>
  <c r="AG14" i="30" s="1"/>
  <c r="T17" i="30"/>
  <c r="AG17" i="30" s="1"/>
  <c r="T20" i="30"/>
  <c r="AG20" i="30" s="1"/>
  <c r="U8" i="30"/>
  <c r="U11" i="30"/>
  <c r="U14" i="30"/>
  <c r="U17" i="30"/>
  <c r="U20" i="30"/>
  <c r="AE9" i="30"/>
  <c r="AH9" i="30" s="1"/>
  <c r="AE12" i="30"/>
  <c r="AH12" i="30" s="1"/>
  <c r="AE15" i="30"/>
  <c r="AH15" i="30" s="1"/>
  <c r="AE18" i="30"/>
  <c r="AH18" i="30" s="1"/>
  <c r="AE21" i="30"/>
  <c r="AH21" i="30" s="1"/>
  <c r="U23" i="31" l="1"/>
  <c r="O25" i="31" s="1"/>
  <c r="AH23" i="31"/>
  <c r="AB25" i="31" s="1"/>
  <c r="AH23" i="30"/>
  <c r="AB25" i="30" s="1"/>
  <c r="U23" i="30"/>
  <c r="O25" i="30" s="1"/>
  <c r="AB26" i="31" l="1"/>
  <c r="AB26" i="30"/>
  <c r="AF8" i="29" l="1"/>
  <c r="AB8" i="29"/>
  <c r="AA8" i="29"/>
  <c r="Z8" i="29"/>
  <c r="Y8" i="29"/>
  <c r="X8" i="29"/>
  <c r="W8" i="29"/>
  <c r="V8" i="29"/>
  <c r="AD22" i="19"/>
  <c r="AD19" i="19"/>
  <c r="AD22" i="28"/>
  <c r="AD18" i="28"/>
  <c r="AD21" i="19"/>
  <c r="AD20" i="19"/>
  <c r="AD18" i="19"/>
  <c r="AD17" i="19"/>
  <c r="AD16" i="19"/>
  <c r="AD15" i="19"/>
  <c r="AD21" i="28"/>
  <c r="AD20" i="28"/>
  <c r="AD19" i="28"/>
  <c r="AD17" i="28"/>
  <c r="AD16" i="28"/>
  <c r="AD15" i="28"/>
  <c r="AD14" i="29"/>
  <c r="AD13" i="29"/>
  <c r="AD12" i="29"/>
  <c r="AD11" i="29"/>
  <c r="AD10" i="29"/>
  <c r="AD9" i="29"/>
  <c r="AD15" i="29"/>
  <c r="AF22" i="19" l="1"/>
  <c r="AF21" i="19"/>
  <c r="AF20" i="19"/>
  <c r="AF19" i="19"/>
  <c r="AF18" i="19"/>
  <c r="AF17" i="19"/>
  <c r="AF16" i="19"/>
  <c r="AF15" i="19"/>
  <c r="AF14" i="19"/>
  <c r="AF13" i="19"/>
  <c r="AF12" i="19"/>
  <c r="AF11" i="19"/>
  <c r="AF10" i="19"/>
  <c r="AF22" i="29"/>
  <c r="AF21" i="29"/>
  <c r="AF20" i="29"/>
  <c r="AF19" i="29"/>
  <c r="AF18" i="29"/>
  <c r="AF17" i="29"/>
  <c r="AF16" i="29"/>
  <c r="AF15" i="29"/>
  <c r="AF14" i="29"/>
  <c r="AF13" i="29"/>
  <c r="AF12" i="29"/>
  <c r="AF11" i="29"/>
  <c r="AF10" i="29"/>
  <c r="AF9" i="29"/>
  <c r="AF22" i="28"/>
  <c r="AF21" i="28"/>
  <c r="AF20" i="28"/>
  <c r="AF19" i="28"/>
  <c r="AF18" i="28"/>
  <c r="AF17" i="28"/>
  <c r="AF16" i="28"/>
  <c r="AF15" i="28"/>
  <c r="AF14" i="28"/>
  <c r="AF13" i="28"/>
  <c r="AF12" i="28"/>
  <c r="AF11" i="28"/>
  <c r="AF10" i="28"/>
  <c r="AF9" i="28"/>
  <c r="R9" i="19"/>
  <c r="T9" i="19" s="1"/>
  <c r="AG9" i="19" s="1"/>
  <c r="R10" i="19"/>
  <c r="R11" i="19"/>
  <c r="T11" i="19" s="1"/>
  <c r="AG11" i="19" s="1"/>
  <c r="R12" i="19"/>
  <c r="U12" i="19" s="1"/>
  <c r="R13" i="19"/>
  <c r="R14" i="19"/>
  <c r="AE14" i="19" s="1"/>
  <c r="AH14" i="19" s="1"/>
  <c r="R15" i="19"/>
  <c r="R16" i="19"/>
  <c r="U16" i="19" s="1"/>
  <c r="R17" i="19"/>
  <c r="R18" i="19"/>
  <c r="T18" i="19" s="1"/>
  <c r="AG18" i="19" s="1"/>
  <c r="R19" i="19"/>
  <c r="T19" i="19" s="1"/>
  <c r="AG19" i="19" s="1"/>
  <c r="R20" i="19"/>
  <c r="U20" i="19" s="1"/>
  <c r="R21" i="19"/>
  <c r="R22" i="19"/>
  <c r="R8" i="19"/>
  <c r="AF8" i="19" s="1"/>
  <c r="R9" i="28"/>
  <c r="R10" i="28"/>
  <c r="R11" i="28"/>
  <c r="R12" i="28"/>
  <c r="T12" i="28" s="1"/>
  <c r="AG12" i="28" s="1"/>
  <c r="R13" i="28"/>
  <c r="R14" i="28"/>
  <c r="R15" i="28"/>
  <c r="R16" i="28"/>
  <c r="U16" i="28" s="1"/>
  <c r="R17" i="28"/>
  <c r="R18" i="28"/>
  <c r="T18" i="28" s="1"/>
  <c r="AG18" i="28" s="1"/>
  <c r="R19" i="28"/>
  <c r="R20" i="28"/>
  <c r="U20" i="28" s="1"/>
  <c r="R21" i="28"/>
  <c r="R22" i="28"/>
  <c r="R8" i="28"/>
  <c r="AF8" i="28" s="1"/>
  <c r="R8" i="29"/>
  <c r="AE8" i="29" s="1"/>
  <c r="AH8" i="29" s="1"/>
  <c r="R9" i="29"/>
  <c r="R10" i="29"/>
  <c r="R11" i="29"/>
  <c r="R12" i="29"/>
  <c r="U12" i="29" s="1"/>
  <c r="R13" i="29"/>
  <c r="R14" i="29"/>
  <c r="R15" i="29"/>
  <c r="R16" i="29"/>
  <c r="U16" i="29" s="1"/>
  <c r="R17" i="29"/>
  <c r="R18" i="29"/>
  <c r="R19" i="29"/>
  <c r="R20" i="29"/>
  <c r="U20" i="29" s="1"/>
  <c r="R21" i="29"/>
  <c r="R22" i="29"/>
  <c r="T9" i="28"/>
  <c r="AG9" i="28" s="1"/>
  <c r="T11" i="28"/>
  <c r="AG11" i="28" s="1"/>
  <c r="T13" i="28"/>
  <c r="AG13" i="28" s="1"/>
  <c r="T14" i="28"/>
  <c r="AG14" i="28" s="1"/>
  <c r="T15" i="28"/>
  <c r="T17" i="28"/>
  <c r="AG17" i="28" s="1"/>
  <c r="T19" i="28"/>
  <c r="T21" i="28"/>
  <c r="AG21" i="28" s="1"/>
  <c r="T22" i="28"/>
  <c r="AG22" i="28" s="1"/>
  <c r="AG15" i="28"/>
  <c r="AG19" i="28"/>
  <c r="T10" i="29"/>
  <c r="AG10" i="29" s="1"/>
  <c r="L10" i="1"/>
  <c r="N10" i="1"/>
  <c r="I10" i="1"/>
  <c r="AG5" i="1"/>
  <c r="AE5" i="1"/>
  <c r="AC5" i="1"/>
  <c r="Y5" i="1"/>
  <c r="V5" i="1"/>
  <c r="AG4" i="1"/>
  <c r="AC4" i="1"/>
  <c r="X4" i="1"/>
  <c r="AG9" i="1" s="1"/>
  <c r="AF9" i="1"/>
  <c r="AD9" i="1"/>
  <c r="AC9" i="1"/>
  <c r="AB9" i="1"/>
  <c r="AA9" i="1"/>
  <c r="Z9" i="1"/>
  <c r="Y9" i="1"/>
  <c r="X9" i="1"/>
  <c r="W9" i="1"/>
  <c r="V9" i="1"/>
  <c r="T9" i="1"/>
  <c r="R9" i="1"/>
  <c r="U9" i="1" s="1"/>
  <c r="AF8" i="1"/>
  <c r="AF10" i="1" s="1"/>
  <c r="AD8" i="1"/>
  <c r="AD10" i="1" s="1"/>
  <c r="V41" i="5" s="1"/>
  <c r="AC8" i="1"/>
  <c r="AB8" i="1"/>
  <c r="AB10" i="1" s="1"/>
  <c r="AA8" i="1"/>
  <c r="AA10" i="1" s="1"/>
  <c r="Z8" i="1"/>
  <c r="Z10" i="1" s="1"/>
  <c r="Y8" i="1"/>
  <c r="Y10" i="1" s="1"/>
  <c r="X8" i="1"/>
  <c r="X10" i="1" s="1"/>
  <c r="W8" i="1"/>
  <c r="W10" i="1" s="1"/>
  <c r="V8" i="1"/>
  <c r="V10" i="1" s="1"/>
  <c r="R8" i="1"/>
  <c r="AH6" i="1"/>
  <c r="AG6" i="1"/>
  <c r="AE6" i="1"/>
  <c r="AC6" i="1"/>
  <c r="AB6" i="1"/>
  <c r="AA6" i="1"/>
  <c r="Z6" i="1"/>
  <c r="Y6" i="1"/>
  <c r="X6" i="1"/>
  <c r="W6" i="1"/>
  <c r="V6" i="1"/>
  <c r="B4" i="29"/>
  <c r="B5" i="29"/>
  <c r="AD8" i="29" s="1"/>
  <c r="S23" i="29"/>
  <c r="Q23" i="29"/>
  <c r="O23" i="29"/>
  <c r="N23" i="29"/>
  <c r="M23" i="29"/>
  <c r="L23" i="29"/>
  <c r="K23" i="29"/>
  <c r="J23" i="29"/>
  <c r="I23" i="29"/>
  <c r="AD22" i="29"/>
  <c r="AB22" i="29"/>
  <c r="AA22" i="29"/>
  <c r="Z22" i="29"/>
  <c r="Y22" i="29"/>
  <c r="X22" i="29"/>
  <c r="W22" i="29"/>
  <c r="V22" i="29"/>
  <c r="AE22" i="29"/>
  <c r="AH22" i="29" s="1"/>
  <c r="AD21" i="29"/>
  <c r="AB21" i="29"/>
  <c r="AA21" i="29"/>
  <c r="Z21" i="29"/>
  <c r="Y21" i="29"/>
  <c r="X21" i="29"/>
  <c r="W21" i="29"/>
  <c r="V21" i="29"/>
  <c r="AE21" i="29"/>
  <c r="AH21" i="29" s="1"/>
  <c r="AB20" i="29"/>
  <c r="AA20" i="29"/>
  <c r="Z20" i="29"/>
  <c r="Y20" i="29"/>
  <c r="X20" i="29"/>
  <c r="W20" i="29"/>
  <c r="V20" i="29"/>
  <c r="AD20" i="29"/>
  <c r="AB19" i="29"/>
  <c r="AA19" i="29"/>
  <c r="Z19" i="29"/>
  <c r="Y19" i="29"/>
  <c r="X19" i="29"/>
  <c r="W19" i="29"/>
  <c r="V19" i="29"/>
  <c r="AE19" i="29"/>
  <c r="AH19" i="29" s="1"/>
  <c r="AD18" i="29"/>
  <c r="AB18" i="29"/>
  <c r="AA18" i="29"/>
  <c r="Z18" i="29"/>
  <c r="Y18" i="29"/>
  <c r="X18" i="29"/>
  <c r="W18" i="29"/>
  <c r="V18" i="29"/>
  <c r="AE18" i="29"/>
  <c r="AH18" i="29" s="1"/>
  <c r="AD17" i="29"/>
  <c r="AB17" i="29"/>
  <c r="AA17" i="29"/>
  <c r="Z17" i="29"/>
  <c r="Y17" i="29"/>
  <c r="X17" i="29"/>
  <c r="W17" i="29"/>
  <c r="V17" i="29"/>
  <c r="AE17" i="29"/>
  <c r="AH17" i="29" s="1"/>
  <c r="AB16" i="29"/>
  <c r="AA16" i="29"/>
  <c r="Z16" i="29"/>
  <c r="Y16" i="29"/>
  <c r="X16" i="29"/>
  <c r="W16" i="29"/>
  <c r="V16" i="29"/>
  <c r="AD16" i="29"/>
  <c r="AB15" i="29"/>
  <c r="AA15" i="29"/>
  <c r="Z15" i="29"/>
  <c r="Y15" i="29"/>
  <c r="X15" i="29"/>
  <c r="W15" i="29"/>
  <c r="V15" i="29"/>
  <c r="U15" i="29"/>
  <c r="AB14" i="29"/>
  <c r="AA14" i="29"/>
  <c r="Z14" i="29"/>
  <c r="Y14" i="29"/>
  <c r="X14" i="29"/>
  <c r="W14" i="29"/>
  <c r="V14" i="29"/>
  <c r="AE14" i="29"/>
  <c r="AH14" i="29" s="1"/>
  <c r="AB13" i="29"/>
  <c r="AA13" i="29"/>
  <c r="Z13" i="29"/>
  <c r="Y13" i="29"/>
  <c r="X13" i="29"/>
  <c r="W13" i="29"/>
  <c r="V13" i="29"/>
  <c r="AE13" i="29"/>
  <c r="AH13" i="29" s="1"/>
  <c r="AB12" i="29"/>
  <c r="AA12" i="29"/>
  <c r="Z12" i="29"/>
  <c r="Y12" i="29"/>
  <c r="X12" i="29"/>
  <c r="W12" i="29"/>
  <c r="V12" i="29"/>
  <c r="AB11" i="29"/>
  <c r="AA11" i="29"/>
  <c r="Z11" i="29"/>
  <c r="Y11" i="29"/>
  <c r="X11" i="29"/>
  <c r="W11" i="29"/>
  <c r="V11" i="29"/>
  <c r="AE11" i="29"/>
  <c r="AH11" i="29" s="1"/>
  <c r="AB10" i="29"/>
  <c r="AA10" i="29"/>
  <c r="Z10" i="29"/>
  <c r="Y10" i="29"/>
  <c r="X10" i="29"/>
  <c r="W10" i="29"/>
  <c r="V10" i="29"/>
  <c r="AE10" i="29"/>
  <c r="AH10" i="29" s="1"/>
  <c r="AB9" i="29"/>
  <c r="AA9" i="29"/>
  <c r="Z9" i="29"/>
  <c r="Y9" i="29"/>
  <c r="X9" i="29"/>
  <c r="W9" i="29"/>
  <c r="V9" i="29"/>
  <c r="AE9" i="29"/>
  <c r="AH9" i="29" s="1"/>
  <c r="AH6" i="29"/>
  <c r="AG6" i="29"/>
  <c r="AE6" i="29"/>
  <c r="AC6" i="29"/>
  <c r="AB6" i="29"/>
  <c r="AA6" i="29"/>
  <c r="Z6" i="29"/>
  <c r="Y6" i="29"/>
  <c r="X6" i="29"/>
  <c r="W6" i="29"/>
  <c r="V6" i="29"/>
  <c r="AG5" i="29"/>
  <c r="AE5" i="29"/>
  <c r="AC5" i="29"/>
  <c r="Y5" i="29"/>
  <c r="V5" i="29"/>
  <c r="AG4" i="29"/>
  <c r="AC4" i="29"/>
  <c r="X4" i="29"/>
  <c r="S23" i="28"/>
  <c r="Q23" i="28"/>
  <c r="O23" i="28"/>
  <c r="N23" i="28"/>
  <c r="M23" i="28"/>
  <c r="L23" i="28"/>
  <c r="K23" i="28"/>
  <c r="J23" i="28"/>
  <c r="I23" i="28"/>
  <c r="AB22" i="28"/>
  <c r="AA22" i="28"/>
  <c r="Z22" i="28"/>
  <c r="Y22" i="28"/>
  <c r="X22" i="28"/>
  <c r="W22" i="28"/>
  <c r="V22" i="28"/>
  <c r="U22" i="28"/>
  <c r="AE22" i="28"/>
  <c r="AH22" i="28" s="1"/>
  <c r="AB21" i="28"/>
  <c r="AA21" i="28"/>
  <c r="Z21" i="28"/>
  <c r="Y21" i="28"/>
  <c r="X21" i="28"/>
  <c r="W21" i="28"/>
  <c r="V21" i="28"/>
  <c r="U21" i="28"/>
  <c r="AE21" i="28"/>
  <c r="AH21" i="28" s="1"/>
  <c r="AB20" i="28"/>
  <c r="AA20" i="28"/>
  <c r="Z20" i="28"/>
  <c r="Y20" i="28"/>
  <c r="X20" i="28"/>
  <c r="W20" i="28"/>
  <c r="V20" i="28"/>
  <c r="AB19" i="28"/>
  <c r="AA19" i="28"/>
  <c r="Z19" i="28"/>
  <c r="Y19" i="28"/>
  <c r="X19" i="28"/>
  <c r="W19" i="28"/>
  <c r="V19" i="28"/>
  <c r="U19" i="28"/>
  <c r="AB18" i="28"/>
  <c r="AA18" i="28"/>
  <c r="Z18" i="28"/>
  <c r="Y18" i="28"/>
  <c r="X18" i="28"/>
  <c r="W18" i="28"/>
  <c r="V18" i="28"/>
  <c r="U18" i="28"/>
  <c r="AE18" i="28"/>
  <c r="AH18" i="28" s="1"/>
  <c r="AB17" i="28"/>
  <c r="AA17" i="28"/>
  <c r="Z17" i="28"/>
  <c r="Y17" i="28"/>
  <c r="X17" i="28"/>
  <c r="W17" i="28"/>
  <c r="V17" i="28"/>
  <c r="U17" i="28"/>
  <c r="AE17" i="28"/>
  <c r="AH17" i="28" s="1"/>
  <c r="AB16" i="28"/>
  <c r="AA16" i="28"/>
  <c r="Z16" i="28"/>
  <c r="Y16" i="28"/>
  <c r="X16" i="28"/>
  <c r="W16" i="28"/>
  <c r="V16" i="28"/>
  <c r="AB15" i="28"/>
  <c r="AA15" i="28"/>
  <c r="Z15" i="28"/>
  <c r="Y15" i="28"/>
  <c r="X15" i="28"/>
  <c r="W15" i="28"/>
  <c r="V15" i="28"/>
  <c r="U15" i="28"/>
  <c r="AD14" i="28"/>
  <c r="AB14" i="28"/>
  <c r="AA14" i="28"/>
  <c r="Z14" i="28"/>
  <c r="Y14" i="28"/>
  <c r="X14" i="28"/>
  <c r="W14" i="28"/>
  <c r="V14" i="28"/>
  <c r="U14" i="28"/>
  <c r="AE14" i="28"/>
  <c r="AH14" i="28" s="1"/>
  <c r="AD13" i="28"/>
  <c r="AB13" i="28"/>
  <c r="AA13" i="28"/>
  <c r="Z13" i="28"/>
  <c r="Y13" i="28"/>
  <c r="X13" i="28"/>
  <c r="W13" i="28"/>
  <c r="V13" i="28"/>
  <c r="U13" i="28"/>
  <c r="AE13" i="28"/>
  <c r="AH13" i="28" s="1"/>
  <c r="AB12" i="28"/>
  <c r="AA12" i="28"/>
  <c r="Z12" i="28"/>
  <c r="Y12" i="28"/>
  <c r="X12" i="28"/>
  <c r="W12" i="28"/>
  <c r="V12" i="28"/>
  <c r="U12" i="28"/>
  <c r="AD12" i="28"/>
  <c r="AB11" i="28"/>
  <c r="AA11" i="28"/>
  <c r="Z11" i="28"/>
  <c r="Y11" i="28"/>
  <c r="X11" i="28"/>
  <c r="W11" i="28"/>
  <c r="V11" i="28"/>
  <c r="AE11" i="28"/>
  <c r="AH11" i="28" s="1"/>
  <c r="AD10" i="28"/>
  <c r="AB10" i="28"/>
  <c r="AA10" i="28"/>
  <c r="Z10" i="28"/>
  <c r="Y10" i="28"/>
  <c r="X10" i="28"/>
  <c r="W10" i="28"/>
  <c r="V10" i="28"/>
  <c r="AE10" i="28"/>
  <c r="AH10" i="28" s="1"/>
  <c r="AD9" i="28"/>
  <c r="AB9" i="28"/>
  <c r="AA9" i="28"/>
  <c r="Z9" i="28"/>
  <c r="Y9" i="28"/>
  <c r="X9" i="28"/>
  <c r="W9" i="28"/>
  <c r="V9" i="28"/>
  <c r="AE9" i="28"/>
  <c r="AH9" i="28" s="1"/>
  <c r="AD8" i="28"/>
  <c r="AB8" i="28"/>
  <c r="AA8" i="28"/>
  <c r="Z8" i="28"/>
  <c r="Y8" i="28"/>
  <c r="X8" i="28"/>
  <c r="W8" i="28"/>
  <c r="V8" i="28"/>
  <c r="AH6" i="28"/>
  <c r="AG6" i="28"/>
  <c r="AE6" i="28"/>
  <c r="AC6" i="28"/>
  <c r="AB6" i="28"/>
  <c r="AA6" i="28"/>
  <c r="Z6" i="28"/>
  <c r="Y6" i="28"/>
  <c r="X6" i="28"/>
  <c r="W6" i="28"/>
  <c r="V6" i="28"/>
  <c r="AG5" i="28"/>
  <c r="AE5" i="28"/>
  <c r="AC5" i="28"/>
  <c r="Y5" i="28"/>
  <c r="V5" i="28"/>
  <c r="AG4" i="28"/>
  <c r="AC4" i="28"/>
  <c r="X4" i="28"/>
  <c r="AG5" i="19"/>
  <c r="S23" i="19"/>
  <c r="Q23" i="19"/>
  <c r="O23" i="19"/>
  <c r="N23" i="19"/>
  <c r="M23" i="19"/>
  <c r="L23" i="19"/>
  <c r="K23" i="19"/>
  <c r="J23" i="19"/>
  <c r="I23" i="19"/>
  <c r="AB22" i="19"/>
  <c r="AA22" i="19"/>
  <c r="Z22" i="19"/>
  <c r="Y22" i="19"/>
  <c r="X22" i="19"/>
  <c r="W22" i="19"/>
  <c r="V22" i="19"/>
  <c r="AE22" i="19"/>
  <c r="AH22" i="19" s="1"/>
  <c r="AB21" i="19"/>
  <c r="AA21" i="19"/>
  <c r="Z21" i="19"/>
  <c r="Y21" i="19"/>
  <c r="X21" i="19"/>
  <c r="W21" i="19"/>
  <c r="V21" i="19"/>
  <c r="U21" i="19"/>
  <c r="AB20" i="19"/>
  <c r="AA20" i="19"/>
  <c r="Z20" i="19"/>
  <c r="Y20" i="19"/>
  <c r="X20" i="19"/>
  <c r="W20" i="19"/>
  <c r="V20" i="19"/>
  <c r="AB19" i="19"/>
  <c r="AA19" i="19"/>
  <c r="Z19" i="19"/>
  <c r="Y19" i="19"/>
  <c r="X19" i="19"/>
  <c r="W19" i="19"/>
  <c r="V19" i="19"/>
  <c r="AB18" i="19"/>
  <c r="AA18" i="19"/>
  <c r="Z18" i="19"/>
  <c r="Y18" i="19"/>
  <c r="X18" i="19"/>
  <c r="W18" i="19"/>
  <c r="V18" i="19"/>
  <c r="AB17" i="19"/>
  <c r="AA17" i="19"/>
  <c r="Z17" i="19"/>
  <c r="Y17" i="19"/>
  <c r="X17" i="19"/>
  <c r="W17" i="19"/>
  <c r="V17" i="19"/>
  <c r="T17" i="19"/>
  <c r="AG17" i="19" s="1"/>
  <c r="AB16" i="19"/>
  <c r="AA16" i="19"/>
  <c r="Z16" i="19"/>
  <c r="Y16" i="19"/>
  <c r="X16" i="19"/>
  <c r="W16" i="19"/>
  <c r="V16" i="19"/>
  <c r="AB15" i="19"/>
  <c r="AA15" i="19"/>
  <c r="Z15" i="19"/>
  <c r="Y15" i="19"/>
  <c r="X15" i="19"/>
  <c r="W15" i="19"/>
  <c r="V15" i="19"/>
  <c r="T15" i="19"/>
  <c r="AG15" i="19" s="1"/>
  <c r="AD14" i="19"/>
  <c r="AB14" i="19"/>
  <c r="AA14" i="19"/>
  <c r="Z14" i="19"/>
  <c r="Y14" i="19"/>
  <c r="X14" i="19"/>
  <c r="W14" i="19"/>
  <c r="V14" i="19"/>
  <c r="AD13" i="19"/>
  <c r="AB13" i="19"/>
  <c r="AA13" i="19"/>
  <c r="Z13" i="19"/>
  <c r="Y13" i="19"/>
  <c r="X13" i="19"/>
  <c r="W13" i="19"/>
  <c r="V13" i="19"/>
  <c r="AE13" i="19"/>
  <c r="AH13" i="19" s="1"/>
  <c r="AD12" i="19"/>
  <c r="AB12" i="19"/>
  <c r="AA12" i="19"/>
  <c r="Z12" i="19"/>
  <c r="Y12" i="19"/>
  <c r="X12" i="19"/>
  <c r="W12" i="19"/>
  <c r="V12" i="19"/>
  <c r="AB11" i="19"/>
  <c r="AA11" i="19"/>
  <c r="Z11" i="19"/>
  <c r="Y11" i="19"/>
  <c r="X11" i="19"/>
  <c r="W11" i="19"/>
  <c r="V11" i="19"/>
  <c r="AD10" i="19"/>
  <c r="AB10" i="19"/>
  <c r="AA10" i="19"/>
  <c r="Z10" i="19"/>
  <c r="Y10" i="19"/>
  <c r="X10" i="19"/>
  <c r="W10" i="19"/>
  <c r="V10" i="19"/>
  <c r="AE10" i="19"/>
  <c r="AH10" i="19" s="1"/>
  <c r="AD9" i="19"/>
  <c r="AB9" i="19"/>
  <c r="AA9" i="19"/>
  <c r="Z9" i="19"/>
  <c r="Y9" i="19"/>
  <c r="X9" i="19"/>
  <c r="W9" i="19"/>
  <c r="V9" i="19"/>
  <c r="AD8" i="19"/>
  <c r="AB8" i="19"/>
  <c r="AA8" i="19"/>
  <c r="Z8" i="19"/>
  <c r="Y8" i="19"/>
  <c r="X8" i="19"/>
  <c r="W8" i="19"/>
  <c r="V8" i="19"/>
  <c r="AE8" i="19"/>
  <c r="AH8" i="19" s="1"/>
  <c r="AH6" i="19"/>
  <c r="AG6" i="19"/>
  <c r="AE6" i="19"/>
  <c r="AC6" i="19"/>
  <c r="AB6" i="19"/>
  <c r="AA6" i="19"/>
  <c r="Z6" i="19"/>
  <c r="Y6" i="19"/>
  <c r="X6" i="19"/>
  <c r="W6" i="19"/>
  <c r="V6" i="19"/>
  <c r="AE5" i="19"/>
  <c r="AC5" i="19"/>
  <c r="Y5" i="19"/>
  <c r="V5" i="19"/>
  <c r="AG4" i="19"/>
  <c r="AC4" i="19"/>
  <c r="X4" i="19"/>
  <c r="AE39" i="14"/>
  <c r="V12" i="14"/>
  <c r="V11" i="14"/>
  <c r="B5" i="1"/>
  <c r="B4" i="1"/>
  <c r="M41" i="5"/>
  <c r="AE39" i="5"/>
  <c r="V12" i="5"/>
  <c r="V11" i="5"/>
  <c r="M41" i="14" l="1"/>
  <c r="AF9" i="19"/>
  <c r="AE8" i="28"/>
  <c r="T20" i="28"/>
  <c r="AG20" i="28" s="1"/>
  <c r="T16" i="28"/>
  <c r="AG16" i="28" s="1"/>
  <c r="T10" i="28"/>
  <c r="AG10" i="28" s="1"/>
  <c r="T9" i="29"/>
  <c r="AG9" i="29" s="1"/>
  <c r="U8" i="19"/>
  <c r="T22" i="19"/>
  <c r="AG22" i="19" s="1"/>
  <c r="T14" i="19"/>
  <c r="AG14" i="19" s="1"/>
  <c r="U22" i="19"/>
  <c r="U18" i="19"/>
  <c r="U14" i="19"/>
  <c r="T21" i="19"/>
  <c r="AG21" i="19" s="1"/>
  <c r="T13" i="19"/>
  <c r="AG13" i="19" s="1"/>
  <c r="AE12" i="19"/>
  <c r="AH12" i="19" s="1"/>
  <c r="AE15" i="19"/>
  <c r="AH15" i="19" s="1"/>
  <c r="AE16" i="19"/>
  <c r="AH16" i="19" s="1"/>
  <c r="AE17" i="19"/>
  <c r="AH17" i="19" s="1"/>
  <c r="AE18" i="19"/>
  <c r="AH18" i="19" s="1"/>
  <c r="AE19" i="19"/>
  <c r="AH19" i="19" s="1"/>
  <c r="AE20" i="19"/>
  <c r="AH20" i="19" s="1"/>
  <c r="AE21" i="19"/>
  <c r="AH21" i="19" s="1"/>
  <c r="U17" i="19"/>
  <c r="U13" i="19"/>
  <c r="T20" i="19"/>
  <c r="AG20" i="19" s="1"/>
  <c r="T16" i="19"/>
  <c r="AG16" i="19" s="1"/>
  <c r="T12" i="19"/>
  <c r="AG12" i="19" s="1"/>
  <c r="U19" i="19"/>
  <c r="U15" i="19"/>
  <c r="T8" i="19"/>
  <c r="AG8" i="19" s="1"/>
  <c r="Y23" i="19"/>
  <c r="U18" i="29"/>
  <c r="T22" i="29"/>
  <c r="AG22" i="29" s="1"/>
  <c r="T18" i="29"/>
  <c r="AG18" i="29" s="1"/>
  <c r="T14" i="29"/>
  <c r="AG14" i="29" s="1"/>
  <c r="U17" i="29"/>
  <c r="U21" i="29"/>
  <c r="T21" i="29"/>
  <c r="AG21" i="29" s="1"/>
  <c r="T17" i="29"/>
  <c r="AG17" i="29" s="1"/>
  <c r="T13" i="29"/>
  <c r="AG13" i="29" s="1"/>
  <c r="U13" i="29"/>
  <c r="T20" i="29"/>
  <c r="AG20" i="29" s="1"/>
  <c r="T16" i="29"/>
  <c r="AG16" i="29" s="1"/>
  <c r="T12" i="29"/>
  <c r="AG12" i="29" s="1"/>
  <c r="T19" i="29"/>
  <c r="AG19" i="29" s="1"/>
  <c r="T15" i="29"/>
  <c r="AG15" i="29" s="1"/>
  <c r="T11" i="29"/>
  <c r="AG11" i="29" s="1"/>
  <c r="Y23" i="28"/>
  <c r="T10" i="19"/>
  <c r="AG10" i="19" s="1"/>
  <c r="W23" i="19"/>
  <c r="U11" i="19"/>
  <c r="AE11" i="19"/>
  <c r="AH11" i="19" s="1"/>
  <c r="AB23" i="19"/>
  <c r="Z23" i="19"/>
  <c r="AA23" i="19"/>
  <c r="V23" i="19"/>
  <c r="X23" i="19"/>
  <c r="U10" i="19"/>
  <c r="AE9" i="19"/>
  <c r="U9" i="19"/>
  <c r="AB23" i="28"/>
  <c r="X23" i="28"/>
  <c r="AA23" i="28"/>
  <c r="Z23" i="28"/>
  <c r="U10" i="28"/>
  <c r="U9" i="28"/>
  <c r="W23" i="28"/>
  <c r="AF23" i="28"/>
  <c r="T8" i="28"/>
  <c r="U8" i="28"/>
  <c r="V23" i="28"/>
  <c r="AA23" i="29"/>
  <c r="Z23" i="29"/>
  <c r="U22" i="29"/>
  <c r="AB23" i="29"/>
  <c r="U14" i="29"/>
  <c r="Y23" i="29"/>
  <c r="T8" i="29"/>
  <c r="U10" i="29"/>
  <c r="X23" i="29"/>
  <c r="U9" i="29"/>
  <c r="W23" i="29"/>
  <c r="V23" i="29"/>
  <c r="U8" i="29"/>
  <c r="AE41" i="5"/>
  <c r="AE8" i="1"/>
  <c r="AE9" i="1"/>
  <c r="AH9" i="1" s="1"/>
  <c r="T8" i="1"/>
  <c r="U8" i="1"/>
  <c r="AE15" i="29"/>
  <c r="AH15" i="29" s="1"/>
  <c r="AE12" i="29"/>
  <c r="AH12" i="29" s="1"/>
  <c r="U11" i="29"/>
  <c r="U19" i="29"/>
  <c r="AD19" i="29"/>
  <c r="AE16" i="29"/>
  <c r="AH16" i="29" s="1"/>
  <c r="AE20" i="29"/>
  <c r="AH20" i="29" s="1"/>
  <c r="AH8" i="28"/>
  <c r="AE15" i="28"/>
  <c r="AH15" i="28" s="1"/>
  <c r="AE19" i="28"/>
  <c r="AH19" i="28" s="1"/>
  <c r="AE12" i="28"/>
  <c r="AH12" i="28" s="1"/>
  <c r="AE16" i="28"/>
  <c r="AH16" i="28" s="1"/>
  <c r="AE20" i="28"/>
  <c r="AH20" i="28" s="1"/>
  <c r="U11" i="28"/>
  <c r="AD11" i="28"/>
  <c r="AD11" i="19" l="1"/>
  <c r="AD23" i="19" s="1"/>
  <c r="AD23" i="28"/>
  <c r="U23" i="19"/>
  <c r="O25" i="19" s="1"/>
  <c r="AF23" i="19"/>
  <c r="AH9" i="19"/>
  <c r="AH23" i="19" s="1"/>
  <c r="U23" i="28"/>
  <c r="O25" i="28" s="1"/>
  <c r="AG8" i="28"/>
  <c r="AG8" i="29"/>
  <c r="AF23" i="29"/>
  <c r="U23" i="29"/>
  <c r="O25" i="29" s="1"/>
  <c r="M40" i="14" s="1"/>
  <c r="AH8" i="1"/>
  <c r="M40" i="5"/>
  <c r="AG8" i="1"/>
  <c r="AD23" i="29"/>
  <c r="V41" i="14" s="1"/>
  <c r="AH23" i="29"/>
  <c r="AH23" i="28"/>
  <c r="AB25" i="28" l="1"/>
  <c r="AB26" i="28" s="1"/>
  <c r="AE41" i="14"/>
  <c r="J38" i="14"/>
  <c r="AB25" i="19"/>
  <c r="AB26" i="19" s="1"/>
  <c r="AB25" i="29"/>
  <c r="AH10" i="1"/>
  <c r="J38" i="5"/>
  <c r="AB26" i="29" l="1"/>
  <c r="V40" i="14"/>
  <c r="V38" i="14"/>
  <c r="V40" i="5"/>
  <c r="AE40" i="14" l="1"/>
  <c r="AE38" i="14" s="1"/>
  <c r="V38" i="5"/>
  <c r="AE40" i="5"/>
  <c r="AE38" i="5" s="1"/>
</calcChain>
</file>

<file path=xl/sharedStrings.xml><?xml version="1.0" encoding="utf-8"?>
<sst xmlns="http://schemas.openxmlformats.org/spreadsheetml/2006/main" count="761" uniqueCount="203">
  <si>
    <t>5．添付書類（４）その他補助金の交付に関して参考となる書類</t>
  </si>
  <si>
    <r>
      <rPr>
        <b/>
        <sz val="9"/>
        <color rgb="FFFF0000"/>
        <rFont val="游ゴシック"/>
        <family val="3"/>
        <charset val="128"/>
      </rPr>
      <t>見本</t>
    </r>
    <r>
      <rPr>
        <b/>
        <sz val="9"/>
        <rFont val="游ゴシック"/>
        <family val="3"/>
        <charset val="128"/>
      </rPr>
      <t xml:space="preserve"> 研修等開催計画書&lt;公共交通機関を使用する場合&gt;</t>
    </r>
    <rPh sb="0" eb="2">
      <t>ミホン</t>
    </rPh>
    <rPh sb="5" eb="6">
      <t>トウ</t>
    </rPh>
    <rPh sb="6" eb="8">
      <t>カイサイ</t>
    </rPh>
    <rPh sb="8" eb="11">
      <t>ケイカクショ</t>
    </rPh>
    <phoneticPr fontId="5"/>
  </si>
  <si>
    <t>法人名</t>
    <rPh sb="0" eb="3">
      <t>ホウジンメイ</t>
    </rPh>
    <phoneticPr fontId="5"/>
  </si>
  <si>
    <t>社会福祉法人国交会</t>
    <phoneticPr fontId="6"/>
  </si>
  <si>
    <t>施設名</t>
    <rPh sb="0" eb="3">
      <t>シセツメイ</t>
    </rPh>
    <phoneticPr fontId="5"/>
  </si>
  <si>
    <t>障害者支援施設自動車苑</t>
    <rPh sb="0" eb="7">
      <t>ショウガイシャシエンシセツ</t>
    </rPh>
    <phoneticPr fontId="5"/>
  </si>
  <si>
    <t>代表者役職・氏名</t>
    <rPh sb="0" eb="3">
      <t>ダイヒョウシャ</t>
    </rPh>
    <rPh sb="3" eb="5">
      <t>ヤクショク</t>
    </rPh>
    <rPh sb="6" eb="8">
      <t>シメイ</t>
    </rPh>
    <phoneticPr fontId="5"/>
  </si>
  <si>
    <t>理事長　国土　太郎</t>
    <phoneticPr fontId="6"/>
  </si>
  <si>
    <t>１．</t>
    <phoneticPr fontId="5"/>
  </si>
  <si>
    <t>研修等の概要</t>
  </si>
  <si>
    <t>①</t>
    <phoneticPr fontId="5"/>
  </si>
  <si>
    <t>研修等の名称</t>
    <phoneticPr fontId="5"/>
  </si>
  <si>
    <t>：</t>
    <phoneticPr fontId="5"/>
  </si>
  <si>
    <t>喀痰吸引研修</t>
    <rPh sb="0" eb="6">
      <t>カクタンキュウインケンシュウ</t>
    </rPh>
    <phoneticPr fontId="5"/>
  </si>
  <si>
    <t>②</t>
    <phoneticPr fontId="5"/>
  </si>
  <si>
    <t>開催日時</t>
    <phoneticPr fontId="5"/>
  </si>
  <si>
    <t>　</t>
  </si>
  <si>
    <t>③</t>
    <phoneticPr fontId="5"/>
  </si>
  <si>
    <t>開催場所</t>
  </si>
  <si>
    <t>（開催施設名）</t>
    <rPh sb="1" eb="3">
      <t>カイサイ</t>
    </rPh>
    <rPh sb="3" eb="5">
      <t>シセツ</t>
    </rPh>
    <rPh sb="5" eb="6">
      <t>メイ</t>
    </rPh>
    <phoneticPr fontId="5"/>
  </si>
  <si>
    <t>社会福祉法人〇〇会 〇〇センター</t>
    <rPh sb="0" eb="2">
      <t>シャカイ</t>
    </rPh>
    <rPh sb="2" eb="4">
      <t>フクシ</t>
    </rPh>
    <rPh sb="4" eb="6">
      <t>ホウジン</t>
    </rPh>
    <rPh sb="8" eb="9">
      <t>カイ</t>
    </rPh>
    <rPh sb="9" eb="10">
      <t>コッカイ</t>
    </rPh>
    <phoneticPr fontId="5"/>
  </si>
  <si>
    <t>（住　　　所）</t>
    <rPh sb="1" eb="2">
      <t>ジュウ</t>
    </rPh>
    <rPh sb="5" eb="6">
      <t>ジョ</t>
    </rPh>
    <phoneticPr fontId="5"/>
  </si>
  <si>
    <t>東京都千代田区霞ヶ関2-1-3</t>
    <rPh sb="0" eb="3">
      <t>トウキョウト</t>
    </rPh>
    <rPh sb="3" eb="7">
      <t>チヨダク</t>
    </rPh>
    <rPh sb="7" eb="10">
      <t>カスミガセキ</t>
    </rPh>
    <phoneticPr fontId="5"/>
  </si>
  <si>
    <t>④</t>
    <phoneticPr fontId="5"/>
  </si>
  <si>
    <t>参加者数</t>
  </si>
  <si>
    <t>名</t>
    <rPh sb="0" eb="1">
      <t>メイ</t>
    </rPh>
    <phoneticPr fontId="5"/>
  </si>
  <si>
    <t>（参加者名簿参照）</t>
    <rPh sb="1" eb="4">
      <t>サンカシャ</t>
    </rPh>
    <rPh sb="4" eb="6">
      <t>メイボ</t>
    </rPh>
    <rPh sb="6" eb="8">
      <t>サンショウ</t>
    </rPh>
    <phoneticPr fontId="5"/>
  </si>
  <si>
    <t>⑤</t>
    <phoneticPr fontId="5"/>
  </si>
  <si>
    <t>講師（役職、氏名）</t>
  </si>
  <si>
    <t>（役職A）</t>
    <rPh sb="1" eb="3">
      <t>ヤクショク</t>
    </rPh>
    <phoneticPr fontId="5"/>
  </si>
  <si>
    <t>大学准教授</t>
    <rPh sb="0" eb="2">
      <t>ダイガク</t>
    </rPh>
    <rPh sb="2" eb="5">
      <t>ジュンキョウジュ</t>
    </rPh>
    <phoneticPr fontId="5"/>
  </si>
  <si>
    <t>（氏名A）</t>
    <rPh sb="1" eb="3">
      <t>シメイ</t>
    </rPh>
    <phoneticPr fontId="5"/>
  </si>
  <si>
    <t>井上　〇〇</t>
    <rPh sb="0" eb="2">
      <t>イノウエ</t>
    </rPh>
    <phoneticPr fontId="5"/>
  </si>
  <si>
    <t>（役職B）</t>
    <phoneticPr fontId="5"/>
  </si>
  <si>
    <t>（氏名B）</t>
    <phoneticPr fontId="5"/>
  </si>
  <si>
    <t>（役職C）</t>
    <phoneticPr fontId="5"/>
  </si>
  <si>
    <t>（氏名C）</t>
    <phoneticPr fontId="5"/>
  </si>
  <si>
    <t>（役職D）</t>
    <phoneticPr fontId="5"/>
  </si>
  <si>
    <t>（氏名D）</t>
    <phoneticPr fontId="5"/>
  </si>
  <si>
    <t>（役職E）</t>
    <phoneticPr fontId="5"/>
  </si>
  <si>
    <t>（氏名E）</t>
    <phoneticPr fontId="5"/>
  </si>
  <si>
    <t>⑥研修等の内容：</t>
  </si>
  <si>
    <t>別紙参照
（※研修、講演会等の開催案内や概要、配布資料等を添付すること。）</t>
    <rPh sb="0" eb="2">
      <t>ベッシ</t>
    </rPh>
    <rPh sb="2" eb="4">
      <t>サンショウ</t>
    </rPh>
    <rPh sb="7" eb="9">
      <t>ケンシュウ</t>
    </rPh>
    <rPh sb="10" eb="13">
      <t>コウエンカイ</t>
    </rPh>
    <rPh sb="13" eb="14">
      <t>トウ</t>
    </rPh>
    <rPh sb="15" eb="17">
      <t>カイサイ</t>
    </rPh>
    <rPh sb="17" eb="19">
      <t>アンナイ</t>
    </rPh>
    <rPh sb="20" eb="22">
      <t>ガイヨウ</t>
    </rPh>
    <rPh sb="23" eb="25">
      <t>ハイフ</t>
    </rPh>
    <rPh sb="25" eb="27">
      <t>シリョウ</t>
    </rPh>
    <rPh sb="27" eb="28">
      <t>トウ</t>
    </rPh>
    <rPh sb="29" eb="31">
      <t>テンプ</t>
    </rPh>
    <phoneticPr fontId="5"/>
  </si>
  <si>
    <t>⑦開催する研修等に期待される重度後遺障害者の受入促進の効果</t>
  </si>
  <si>
    <t>喀痰吸引研修開催によって医療的ケアが行える生活支援員が増員できれば、自動車事故による重度後遺障害者に対する夜間等の支援体制が強化され、重度化への対応や新たな自動車事故による重度後遺障害者の受け入れが可能となる。</t>
    <rPh sb="0" eb="4">
      <t>カクタンキュウイン</t>
    </rPh>
    <rPh sb="4" eb="8">
      <t>ケンシュウカイサイ</t>
    </rPh>
    <rPh sb="12" eb="15">
      <t>イリョウテキ</t>
    </rPh>
    <rPh sb="18" eb="19">
      <t>オコナ</t>
    </rPh>
    <rPh sb="21" eb="26">
      <t>セイカツシエンイン</t>
    </rPh>
    <rPh sb="27" eb="29">
      <t>ゾウイン</t>
    </rPh>
    <rPh sb="34" eb="37">
      <t>ジドウシャ</t>
    </rPh>
    <rPh sb="37" eb="39">
      <t>ジコ</t>
    </rPh>
    <rPh sb="42" eb="49">
      <t>ジュウドコウイショウガイシャ</t>
    </rPh>
    <rPh sb="50" eb="51">
      <t>タイ</t>
    </rPh>
    <rPh sb="53" eb="56">
      <t>ヤカントウ</t>
    </rPh>
    <rPh sb="57" eb="61">
      <t>シエンタイセイ</t>
    </rPh>
    <rPh sb="62" eb="64">
      <t>キョウカ</t>
    </rPh>
    <rPh sb="67" eb="70">
      <t>ジュウドカ</t>
    </rPh>
    <rPh sb="72" eb="74">
      <t>タイオウ</t>
    </rPh>
    <rPh sb="75" eb="76">
      <t>アラ</t>
    </rPh>
    <rPh sb="78" eb="83">
      <t>ジドウシャジコ</t>
    </rPh>
    <rPh sb="86" eb="93">
      <t>ジュウドコウイショウガイシャ</t>
    </rPh>
    <rPh sb="94" eb="95">
      <t>ウ</t>
    </rPh>
    <rPh sb="96" eb="97">
      <t>イ</t>
    </rPh>
    <rPh sb="99" eb="101">
      <t>カノウ</t>
    </rPh>
    <phoneticPr fontId="5"/>
  </si>
  <si>
    <t>２．研修等の旅行行程</t>
    <rPh sb="2" eb="4">
      <t>ケンシュウ</t>
    </rPh>
    <rPh sb="4" eb="5">
      <t>トウ</t>
    </rPh>
    <rPh sb="6" eb="8">
      <t>リョコウ</t>
    </rPh>
    <rPh sb="8" eb="10">
      <t>コウテイ</t>
    </rPh>
    <phoneticPr fontId="5"/>
  </si>
  <si>
    <t>別紙「行程表及び諸謝金等積算書」のとおり</t>
    <rPh sb="0" eb="2">
      <t>ベッシ</t>
    </rPh>
    <rPh sb="3" eb="6">
      <t>コウテイヒョウ</t>
    </rPh>
    <rPh sb="8" eb="11">
      <t>ショシャキン</t>
    </rPh>
    <rPh sb="11" eb="12">
      <t>トウ</t>
    </rPh>
    <rPh sb="12" eb="14">
      <t>セキサン</t>
    </rPh>
    <phoneticPr fontId="5"/>
  </si>
  <si>
    <t>３．研修等の開催に要する経費</t>
    <rPh sb="2" eb="4">
      <t>ケンシュウ</t>
    </rPh>
    <rPh sb="4" eb="5">
      <t>トウ</t>
    </rPh>
    <rPh sb="6" eb="8">
      <t>カイサイ</t>
    </rPh>
    <rPh sb="9" eb="10">
      <t>ヨウ</t>
    </rPh>
    <rPh sb="12" eb="14">
      <t>ケイヒ</t>
    </rPh>
    <phoneticPr fontId="5"/>
  </si>
  <si>
    <t>補助対象経費の合計</t>
    <rPh sb="0" eb="2">
      <t>ホジョ</t>
    </rPh>
    <rPh sb="2" eb="4">
      <t>タイショウ</t>
    </rPh>
    <rPh sb="4" eb="6">
      <t>ケイヒ</t>
    </rPh>
    <rPh sb="7" eb="9">
      <t>ゴウケイ</t>
    </rPh>
    <phoneticPr fontId="5"/>
  </si>
  <si>
    <t>補助金申請額の合計</t>
    <rPh sb="0" eb="3">
      <t>ホジョキン</t>
    </rPh>
    <rPh sb="3" eb="5">
      <t>シンセイ</t>
    </rPh>
    <rPh sb="5" eb="6">
      <t>ガク</t>
    </rPh>
    <rPh sb="7" eb="9">
      <t>ゴウケイ</t>
    </rPh>
    <phoneticPr fontId="5"/>
  </si>
  <si>
    <t>自己負担額</t>
    <rPh sb="0" eb="2">
      <t>ジコ</t>
    </rPh>
    <rPh sb="2" eb="5">
      <t>フタンガク</t>
    </rPh>
    <phoneticPr fontId="5"/>
  </si>
  <si>
    <t>会議費</t>
  </si>
  <si>
    <t>補助対象経費</t>
    <rPh sb="0" eb="2">
      <t>ホジョ</t>
    </rPh>
    <rPh sb="2" eb="4">
      <t>タイショウ</t>
    </rPh>
    <rPh sb="4" eb="6">
      <t>ケイヒ</t>
    </rPh>
    <phoneticPr fontId="5"/>
  </si>
  <si>
    <t>補助金申請額</t>
    <rPh sb="0" eb="3">
      <t>ホジョキン</t>
    </rPh>
    <rPh sb="3" eb="6">
      <t>シンセイガク</t>
    </rPh>
    <phoneticPr fontId="5"/>
  </si>
  <si>
    <t>旅費</t>
    <rPh sb="0" eb="2">
      <t>リョヒ</t>
    </rPh>
    <phoneticPr fontId="5"/>
  </si>
  <si>
    <t>諸謝金</t>
    <rPh sb="0" eb="3">
      <t>ショシャキン</t>
    </rPh>
    <phoneticPr fontId="5"/>
  </si>
  <si>
    <t>※会議費の根拠は、見積書等のとおり</t>
  </si>
  <si>
    <t>※旅費・諸謝金の積算方法は、別紙「行程表及び諸謝金等積算書」のとおり</t>
  </si>
  <si>
    <t>（注）</t>
  </si>
  <si>
    <r>
      <t>　開催する研修、講演会等の旅行行程が複数ある場合には、原則として、</t>
    </r>
    <r>
      <rPr>
        <u/>
        <sz val="9"/>
        <rFont val="游ゴシック"/>
        <family val="3"/>
        <charset val="128"/>
      </rPr>
      <t>当該研修、講演会等の旅行行程毎に本書を作成</t>
    </r>
    <r>
      <rPr>
        <sz val="9"/>
        <rFont val="游ゴシック"/>
        <family val="3"/>
        <charset val="128"/>
      </rPr>
      <t>すること。また、当該様式内に必要事項が記入しきれない場合には、適宜、別の用紙を用いて作成すること。</t>
    </r>
    <rPh sb="1" eb="3">
      <t>カイサイ</t>
    </rPh>
    <rPh sb="5" eb="7">
      <t>ケンシュウ</t>
    </rPh>
    <rPh sb="8" eb="11">
      <t>コウエンカイ</t>
    </rPh>
    <rPh sb="11" eb="12">
      <t>トウ</t>
    </rPh>
    <rPh sb="13" eb="15">
      <t>リョコウ</t>
    </rPh>
    <rPh sb="15" eb="17">
      <t>コウテイ</t>
    </rPh>
    <rPh sb="18" eb="20">
      <t>フクスウ</t>
    </rPh>
    <rPh sb="22" eb="24">
      <t>バアイ</t>
    </rPh>
    <rPh sb="27" eb="29">
      <t>ゲンソク</t>
    </rPh>
    <rPh sb="33" eb="35">
      <t>トウガイ</t>
    </rPh>
    <rPh sb="35" eb="37">
      <t>ケンシュウ</t>
    </rPh>
    <rPh sb="38" eb="41">
      <t>コウエンカイ</t>
    </rPh>
    <rPh sb="41" eb="42">
      <t>トウ</t>
    </rPh>
    <rPh sb="43" eb="45">
      <t>リョコウ</t>
    </rPh>
    <rPh sb="45" eb="47">
      <t>コウテイ</t>
    </rPh>
    <rPh sb="47" eb="48">
      <t>ゴト</t>
    </rPh>
    <rPh sb="49" eb="51">
      <t>ホンショ</t>
    </rPh>
    <rPh sb="52" eb="54">
      <t>サクセイ</t>
    </rPh>
    <rPh sb="88" eb="89">
      <t>ベツ</t>
    </rPh>
    <rPh sb="90" eb="92">
      <t>ヨウシ</t>
    </rPh>
    <rPh sb="93" eb="94">
      <t>モチ</t>
    </rPh>
    <rPh sb="96" eb="98">
      <t>サクセイ</t>
    </rPh>
    <phoneticPr fontId="5"/>
  </si>
  <si>
    <t>５．添付書類（４）その他補助金の交付に関して参考となる書類</t>
  </si>
  <si>
    <r>
      <rPr>
        <b/>
        <sz val="9"/>
        <color rgb="FFFF0000"/>
        <rFont val="游ゴシック"/>
        <family val="3"/>
        <charset val="128"/>
      </rPr>
      <t>見本</t>
    </r>
    <r>
      <rPr>
        <b/>
        <sz val="9"/>
        <rFont val="游ゴシック"/>
        <family val="3"/>
        <charset val="128"/>
      </rPr>
      <t xml:space="preserve"> 行程表及び諸謝金等積算書&lt;公共交通機関を使用する場合&gt;</t>
    </r>
    <rPh sb="0" eb="2">
      <t>ミホン</t>
    </rPh>
    <rPh sb="3" eb="6">
      <t>コウテイヒョウ</t>
    </rPh>
    <rPh sb="6" eb="7">
      <t>オヨ</t>
    </rPh>
    <rPh sb="8" eb="11">
      <t>ショシャキン</t>
    </rPh>
    <rPh sb="11" eb="12">
      <t>トウ</t>
    </rPh>
    <rPh sb="12" eb="14">
      <t>セキサン</t>
    </rPh>
    <rPh sb="14" eb="15">
      <t>ショ</t>
    </rPh>
    <phoneticPr fontId="5"/>
  </si>
  <si>
    <t>補助対象経費
（事業所負担額）</t>
    <rPh sb="0" eb="2">
      <t>ホジョ</t>
    </rPh>
    <rPh sb="2" eb="4">
      <t>タイショウ</t>
    </rPh>
    <rPh sb="4" eb="6">
      <t>ケイヒ</t>
    </rPh>
    <rPh sb="8" eb="11">
      <t>ジギョウショ</t>
    </rPh>
    <rPh sb="11" eb="13">
      <t>フタン</t>
    </rPh>
    <rPh sb="13" eb="14">
      <t>ガク</t>
    </rPh>
    <phoneticPr fontId="5"/>
  </si>
  <si>
    <t>補助金申請額
（国家公務員等の旅費に関する法律積算額）</t>
  </si>
  <si>
    <t>氏名：</t>
    <rPh sb="0" eb="2">
      <t>シメイ</t>
    </rPh>
    <phoneticPr fontId="5"/>
  </si>
  <si>
    <t>(パック料金)
包括宿泊費</t>
    <rPh sb="4" eb="6">
      <t>リョウキン</t>
    </rPh>
    <rPh sb="8" eb="10">
      <t>ホウカツ</t>
    </rPh>
    <rPh sb="10" eb="13">
      <t>シュクハクヒ</t>
    </rPh>
    <phoneticPr fontId="5"/>
  </si>
  <si>
    <t>夕食の有無</t>
    <rPh sb="0" eb="2">
      <t>ユウショク</t>
    </rPh>
    <rPh sb="3" eb="5">
      <t>ウム</t>
    </rPh>
    <phoneticPr fontId="5"/>
  </si>
  <si>
    <t>朝食の有無</t>
    <rPh sb="0" eb="2">
      <t>チョウショク</t>
    </rPh>
    <rPh sb="3" eb="5">
      <t>ウム</t>
    </rPh>
    <phoneticPr fontId="5"/>
  </si>
  <si>
    <t>(パック料金)
包括宿泊費</t>
    <phoneticPr fontId="6"/>
  </si>
  <si>
    <t>役職：</t>
    <rPh sb="0" eb="2">
      <t>ヤクショク</t>
    </rPh>
    <phoneticPr fontId="5"/>
  </si>
  <si>
    <t>鉄道賃</t>
    <rPh sb="0" eb="2">
      <t>テツドウ</t>
    </rPh>
    <rPh sb="2" eb="3">
      <t>チン</t>
    </rPh>
    <phoneticPr fontId="5"/>
  </si>
  <si>
    <t>航空賃</t>
    <rPh sb="0" eb="1">
      <t>ワタル</t>
    </rPh>
    <rPh sb="1" eb="2">
      <t>アケル</t>
    </rPh>
    <rPh sb="2" eb="3">
      <t>チン</t>
    </rPh>
    <phoneticPr fontId="5"/>
  </si>
  <si>
    <t>車賃
(バス・タクシー)</t>
    <rPh sb="0" eb="1">
      <t>シャ</t>
    </rPh>
    <rPh sb="1" eb="2">
      <t>チン</t>
    </rPh>
    <phoneticPr fontId="5"/>
  </si>
  <si>
    <t>諸謝金</t>
    <rPh sb="0" eb="1">
      <t>ショ</t>
    </rPh>
    <rPh sb="1" eb="3">
      <t>シャキン</t>
    </rPh>
    <phoneticPr fontId="5"/>
  </si>
  <si>
    <t>宿泊費</t>
    <rPh sb="0" eb="2">
      <t>シュクハク</t>
    </rPh>
    <rPh sb="2" eb="3">
      <t>ヒ</t>
    </rPh>
    <phoneticPr fontId="5"/>
  </si>
  <si>
    <t>宿泊手当</t>
    <rPh sb="0" eb="4">
      <t>シュクハクテアテ</t>
    </rPh>
    <phoneticPr fontId="5"/>
  </si>
  <si>
    <t>日付</t>
    <rPh sb="0" eb="2">
      <t>ヒヅケ</t>
    </rPh>
    <phoneticPr fontId="5"/>
  </si>
  <si>
    <t>出発
時刻</t>
    <rPh sb="0" eb="2">
      <t>シュッパツ</t>
    </rPh>
    <rPh sb="3" eb="5">
      <t>ジコク</t>
    </rPh>
    <phoneticPr fontId="5"/>
  </si>
  <si>
    <t>～</t>
  </si>
  <si>
    <t>到着
時刻</t>
    <rPh sb="0" eb="2">
      <t>トウチャク</t>
    </rPh>
    <rPh sb="3" eb="5">
      <t>ジコク</t>
    </rPh>
    <phoneticPr fontId="5"/>
  </si>
  <si>
    <t>出発地</t>
    <rPh sb="0" eb="2">
      <t>シュッパツ</t>
    </rPh>
    <rPh sb="2" eb="3">
      <t>チ</t>
    </rPh>
    <phoneticPr fontId="5"/>
  </si>
  <si>
    <t>交通手段</t>
    <rPh sb="0" eb="2">
      <t>コウツウ</t>
    </rPh>
    <rPh sb="2" eb="4">
      <t>シュダン</t>
    </rPh>
    <phoneticPr fontId="5"/>
  </si>
  <si>
    <t>到着地</t>
    <rPh sb="0" eb="2">
      <t>トウチャク</t>
    </rPh>
    <rPh sb="2" eb="3">
      <t>チ</t>
    </rPh>
    <phoneticPr fontId="5"/>
  </si>
  <si>
    <t>宿泊地</t>
    <rPh sb="0" eb="3">
      <t>シュクハクチ</t>
    </rPh>
    <phoneticPr fontId="5"/>
  </si>
  <si>
    <t>路程</t>
    <rPh sb="0" eb="2">
      <t>ロテイ</t>
    </rPh>
    <phoneticPr fontId="5"/>
  </si>
  <si>
    <t>運賃</t>
    <rPh sb="0" eb="2">
      <t>ウンチン</t>
    </rPh>
    <phoneticPr fontId="5"/>
  </si>
  <si>
    <t>急行
料金</t>
    <rPh sb="0" eb="2">
      <t>キュウコウ</t>
    </rPh>
    <rPh sb="3" eb="5">
      <t>リョウキン</t>
    </rPh>
    <phoneticPr fontId="5"/>
  </si>
  <si>
    <t>時間</t>
    <rPh sb="0" eb="2">
      <t>ジカン</t>
    </rPh>
    <phoneticPr fontId="5"/>
  </si>
  <si>
    <t>実費</t>
  </si>
  <si>
    <t>夜数</t>
    <rPh sb="0" eb="1">
      <t>ヨル</t>
    </rPh>
    <rPh sb="1" eb="2">
      <t>カズ</t>
    </rPh>
    <phoneticPr fontId="5"/>
  </si>
  <si>
    <t>定額</t>
    <rPh sb="0" eb="2">
      <t>テイガク</t>
    </rPh>
    <phoneticPr fontId="5"/>
  </si>
  <si>
    <t>定額</t>
  </si>
  <si>
    <t>上限額</t>
  </si>
  <si>
    <t>km</t>
  </si>
  <si>
    <t>円</t>
    <rPh sb="0" eb="1">
      <t>エン</t>
    </rPh>
    <phoneticPr fontId="5"/>
  </si>
  <si>
    <t>h</t>
    <phoneticPr fontId="5"/>
  </si>
  <si>
    <t>夜</t>
    <rPh sb="0" eb="1">
      <t>ヨル</t>
    </rPh>
    <phoneticPr fontId="5"/>
  </si>
  <si>
    <t>千葉</t>
    <rPh sb="0" eb="2">
      <t>チバ</t>
    </rPh>
    <phoneticPr fontId="6"/>
  </si>
  <si>
    <t>JR</t>
    <phoneticPr fontId="6"/>
  </si>
  <si>
    <t>品川</t>
    <rPh sb="0" eb="2">
      <t>シナガワ</t>
    </rPh>
    <phoneticPr fontId="6"/>
  </si>
  <si>
    <t>計</t>
    <rPh sb="0" eb="1">
      <t>ケイ</t>
    </rPh>
    <phoneticPr fontId="5"/>
  </si>
  <si>
    <t>補助金申請額</t>
    <rPh sb="0" eb="3">
      <t>ホジョキン</t>
    </rPh>
    <rPh sb="3" eb="5">
      <t>シンセイ</t>
    </rPh>
    <rPh sb="5" eb="6">
      <t>ガク</t>
    </rPh>
    <phoneticPr fontId="5"/>
  </si>
  <si>
    <t>（注）当該様式内に必要事項が記入しきれない場合には、適宜、別の用紙を用いて作成すること。</t>
  </si>
  <si>
    <t>自己負担額</t>
  </si>
  <si>
    <t>研修等開催計画書&lt;公共交通機関を使用する場合&gt;</t>
    <rPh sb="2" eb="3">
      <t>トウ</t>
    </rPh>
    <rPh sb="3" eb="5">
      <t>カイサイ</t>
    </rPh>
    <rPh sb="5" eb="7">
      <t>ケイカク</t>
    </rPh>
    <rPh sb="7" eb="8">
      <t>ショ</t>
    </rPh>
    <phoneticPr fontId="5"/>
  </si>
  <si>
    <t>法人名</t>
    <rPh sb="0" eb="3">
      <t>ホウジンメイ</t>
    </rPh>
    <phoneticPr fontId="6"/>
  </si>
  <si>
    <t>施設名</t>
    <rPh sb="0" eb="3">
      <t>シセツメイ</t>
    </rPh>
    <phoneticPr fontId="6"/>
  </si>
  <si>
    <t>代表者役職・氏名</t>
    <rPh sb="0" eb="5">
      <t>ダイヒョウシャヤクショク</t>
    </rPh>
    <rPh sb="6" eb="8">
      <t>シメイ</t>
    </rPh>
    <phoneticPr fontId="6"/>
  </si>
  <si>
    <t>別紙参照
（※研修、講演会等の開催案内や概要、配布資料等を添付すること。）</t>
  </si>
  <si>
    <t>行程表及び諸謝金等積算書&lt;公共交通機関を使用する場合&gt;</t>
    <rPh sb="0" eb="3">
      <t>コウテイヒョウ</t>
    </rPh>
    <rPh sb="3" eb="4">
      <t>オヨ</t>
    </rPh>
    <rPh sb="5" eb="8">
      <t>ショシャキン</t>
    </rPh>
    <rPh sb="8" eb="9">
      <t>トウ</t>
    </rPh>
    <rPh sb="9" eb="11">
      <t>セキサン</t>
    </rPh>
    <rPh sb="11" eb="12">
      <t>ショ</t>
    </rPh>
    <phoneticPr fontId="5"/>
  </si>
  <si>
    <t>行政職</t>
    <rPh sb="0" eb="3">
      <t>ギョウセイショク</t>
    </rPh>
    <phoneticPr fontId="5"/>
  </si>
  <si>
    <t>役職</t>
    <rPh sb="0" eb="2">
      <t>ヤクショク</t>
    </rPh>
    <phoneticPr fontId="5"/>
  </si>
  <si>
    <t>分類</t>
    <rPh sb="0" eb="2">
      <t>ブンルイ</t>
    </rPh>
    <phoneticPr fontId="5"/>
  </si>
  <si>
    <t>宿泊手当</t>
    <rPh sb="0" eb="4">
      <t>シュクハクテアテ</t>
    </rPh>
    <phoneticPr fontId="6"/>
  </si>
  <si>
    <t>宿泊費(上限額)</t>
    <rPh sb="0" eb="2">
      <t>シュクハク</t>
    </rPh>
    <rPh sb="2" eb="3">
      <t>ヒ</t>
    </rPh>
    <rPh sb="4" eb="7">
      <t>ジョウゲンガク</t>
    </rPh>
    <phoneticPr fontId="6"/>
  </si>
  <si>
    <t>夕朝なし</t>
    <rPh sb="0" eb="1">
      <t>ユウ</t>
    </rPh>
    <rPh sb="1" eb="2">
      <t>アサ</t>
    </rPh>
    <phoneticPr fontId="6"/>
  </si>
  <si>
    <t>夕</t>
    <rPh sb="0" eb="1">
      <t>ユウ</t>
    </rPh>
    <phoneticPr fontId="6"/>
  </si>
  <si>
    <t>朝</t>
    <rPh sb="0" eb="1">
      <t>アサ</t>
    </rPh>
    <phoneticPr fontId="6"/>
  </si>
  <si>
    <t>夕朝あり</t>
    <phoneticPr fontId="5"/>
  </si>
  <si>
    <t>北海道</t>
    <rPh sb="0" eb="3">
      <t>ホッカイドウ</t>
    </rPh>
    <phoneticPr fontId="6"/>
  </si>
  <si>
    <t>青森県</t>
    <rPh sb="0" eb="3">
      <t>アオモリケン</t>
    </rPh>
    <phoneticPr fontId="6"/>
  </si>
  <si>
    <t>岩手県</t>
    <rPh sb="0" eb="3">
      <t>イワテケン</t>
    </rPh>
    <phoneticPr fontId="6"/>
  </si>
  <si>
    <t>宮城県</t>
    <rPh sb="0" eb="3">
      <t>ミヤギケン</t>
    </rPh>
    <phoneticPr fontId="6"/>
  </si>
  <si>
    <t>秋田県</t>
    <rPh sb="0" eb="3">
      <t>アキタケン</t>
    </rPh>
    <phoneticPr fontId="6"/>
  </si>
  <si>
    <t>山形県</t>
    <rPh sb="0" eb="3">
      <t>ヤマガタケン</t>
    </rPh>
    <phoneticPr fontId="6"/>
  </si>
  <si>
    <t>福島県</t>
    <rPh sb="0" eb="3">
      <t>フクシマケン</t>
    </rPh>
    <phoneticPr fontId="6"/>
  </si>
  <si>
    <t>茨城県</t>
    <rPh sb="0" eb="2">
      <t>イバラキ</t>
    </rPh>
    <rPh sb="2" eb="3">
      <t>ケン</t>
    </rPh>
    <phoneticPr fontId="6"/>
  </si>
  <si>
    <t>栃木県</t>
    <rPh sb="0" eb="2">
      <t>トチギ</t>
    </rPh>
    <rPh sb="2" eb="3">
      <t>ケン</t>
    </rPh>
    <phoneticPr fontId="6"/>
  </si>
  <si>
    <t>群馬県</t>
    <rPh sb="0" eb="2">
      <t>グンマ</t>
    </rPh>
    <rPh sb="2" eb="3">
      <t>ケン</t>
    </rPh>
    <phoneticPr fontId="6"/>
  </si>
  <si>
    <t>埼玉県</t>
    <rPh sb="0" eb="3">
      <t>サイタマケン</t>
    </rPh>
    <phoneticPr fontId="6"/>
  </si>
  <si>
    <t>千葉県</t>
    <rPh sb="0" eb="3">
      <t>チバケン</t>
    </rPh>
    <phoneticPr fontId="6"/>
  </si>
  <si>
    <t>東京都</t>
    <rPh sb="0" eb="3">
      <t>トウキョウト</t>
    </rPh>
    <phoneticPr fontId="6"/>
  </si>
  <si>
    <t>神奈川県</t>
    <rPh sb="0" eb="4">
      <t>カナガワケン</t>
    </rPh>
    <phoneticPr fontId="6"/>
  </si>
  <si>
    <t>新潟県</t>
    <rPh sb="0" eb="3">
      <t>ニイガタケン</t>
    </rPh>
    <phoneticPr fontId="6"/>
  </si>
  <si>
    <t>富山県</t>
    <rPh sb="0" eb="3">
      <t>トヤマケン</t>
    </rPh>
    <phoneticPr fontId="6"/>
  </si>
  <si>
    <t>石川県</t>
    <rPh sb="0" eb="3">
      <t>イシカワケン</t>
    </rPh>
    <phoneticPr fontId="6"/>
  </si>
  <si>
    <t>福井県</t>
    <rPh sb="0" eb="2">
      <t>フクイ</t>
    </rPh>
    <rPh sb="2" eb="3">
      <t>ケン</t>
    </rPh>
    <phoneticPr fontId="6"/>
  </si>
  <si>
    <t>山梨県</t>
    <rPh sb="0" eb="3">
      <t>ヤマナシケン</t>
    </rPh>
    <phoneticPr fontId="6"/>
  </si>
  <si>
    <t>長野県</t>
    <rPh sb="0" eb="3">
      <t>ナガノケン</t>
    </rPh>
    <phoneticPr fontId="6"/>
  </si>
  <si>
    <t>岐阜県</t>
    <rPh sb="0" eb="2">
      <t>ギフ</t>
    </rPh>
    <rPh sb="2" eb="3">
      <t>ケン</t>
    </rPh>
    <phoneticPr fontId="6"/>
  </si>
  <si>
    <t>静岡県</t>
    <rPh sb="0" eb="3">
      <t>シズオカケン</t>
    </rPh>
    <phoneticPr fontId="6"/>
  </si>
  <si>
    <t>愛知県</t>
    <rPh sb="0" eb="3">
      <t>アイチケン</t>
    </rPh>
    <phoneticPr fontId="6"/>
  </si>
  <si>
    <t>三重県</t>
    <rPh sb="0" eb="3">
      <t>ミエケン</t>
    </rPh>
    <phoneticPr fontId="6"/>
  </si>
  <si>
    <t>滋賀県</t>
    <rPh sb="0" eb="3">
      <t>シガケン</t>
    </rPh>
    <phoneticPr fontId="6"/>
  </si>
  <si>
    <t>京都府</t>
    <rPh sb="0" eb="3">
      <t>キョウトフ</t>
    </rPh>
    <phoneticPr fontId="6"/>
  </si>
  <si>
    <t>大阪府</t>
    <rPh sb="0" eb="3">
      <t>オオサカフ</t>
    </rPh>
    <phoneticPr fontId="6"/>
  </si>
  <si>
    <t>兵庫県</t>
    <rPh sb="0" eb="3">
      <t>ヒョウゴケン</t>
    </rPh>
    <phoneticPr fontId="6"/>
  </si>
  <si>
    <t>奈良県</t>
    <rPh sb="0" eb="3">
      <t>ナラケン</t>
    </rPh>
    <phoneticPr fontId="6"/>
  </si>
  <si>
    <t>和歌山県</t>
    <rPh sb="0" eb="4">
      <t>ワカヤマケン</t>
    </rPh>
    <phoneticPr fontId="6"/>
  </si>
  <si>
    <t>鳥取県</t>
    <rPh sb="0" eb="3">
      <t>トットリケン</t>
    </rPh>
    <phoneticPr fontId="6"/>
  </si>
  <si>
    <t>島根県</t>
    <rPh sb="0" eb="3">
      <t>シマネケン</t>
    </rPh>
    <phoneticPr fontId="6"/>
  </si>
  <si>
    <t>岡山県</t>
    <rPh sb="0" eb="3">
      <t>オカヤマケン</t>
    </rPh>
    <phoneticPr fontId="6"/>
  </si>
  <si>
    <t>広島県</t>
    <rPh sb="0" eb="3">
      <t>ヒロシマケン</t>
    </rPh>
    <phoneticPr fontId="6"/>
  </si>
  <si>
    <t>山口県</t>
    <rPh sb="0" eb="3">
      <t>ヤマグチケン</t>
    </rPh>
    <phoneticPr fontId="6"/>
  </si>
  <si>
    <t>徳島県</t>
    <rPh sb="0" eb="3">
      <t>トクシマケン</t>
    </rPh>
    <phoneticPr fontId="6"/>
  </si>
  <si>
    <t>香川県</t>
    <rPh sb="0" eb="3">
      <t>カガワケン</t>
    </rPh>
    <phoneticPr fontId="6"/>
  </si>
  <si>
    <t>愛媛県</t>
    <rPh sb="0" eb="2">
      <t>エヒメ</t>
    </rPh>
    <rPh sb="2" eb="3">
      <t>ケン</t>
    </rPh>
    <phoneticPr fontId="6"/>
  </si>
  <si>
    <t>高知県</t>
    <rPh sb="0" eb="3">
      <t>コウチケン</t>
    </rPh>
    <phoneticPr fontId="6"/>
  </si>
  <si>
    <t>福岡県</t>
    <rPh sb="0" eb="2">
      <t>フクオカ</t>
    </rPh>
    <rPh sb="2" eb="3">
      <t>ケン</t>
    </rPh>
    <phoneticPr fontId="6"/>
  </si>
  <si>
    <t>佐賀県</t>
    <rPh sb="0" eb="3">
      <t>サガケン</t>
    </rPh>
    <phoneticPr fontId="6"/>
  </si>
  <si>
    <t>長崎県</t>
    <rPh sb="0" eb="2">
      <t>ナガサキ</t>
    </rPh>
    <rPh sb="2" eb="3">
      <t>ケン</t>
    </rPh>
    <phoneticPr fontId="6"/>
  </si>
  <si>
    <t>熊本県</t>
    <rPh sb="0" eb="2">
      <t>クマモト</t>
    </rPh>
    <rPh sb="2" eb="3">
      <t>ケン</t>
    </rPh>
    <phoneticPr fontId="6"/>
  </si>
  <si>
    <t>大分県</t>
    <rPh sb="0" eb="3">
      <t>オオイタケン</t>
    </rPh>
    <phoneticPr fontId="6"/>
  </si>
  <si>
    <t>宮崎県</t>
    <rPh sb="0" eb="3">
      <t>ミヤザキケン</t>
    </rPh>
    <phoneticPr fontId="6"/>
  </si>
  <si>
    <t>鹿児島県</t>
    <rPh sb="0" eb="4">
      <t>カゴシマケン</t>
    </rPh>
    <phoneticPr fontId="6"/>
  </si>
  <si>
    <t>沖縄県</t>
    <rPh sb="0" eb="3">
      <t>オキナワケン</t>
    </rPh>
    <phoneticPr fontId="6"/>
  </si>
  <si>
    <t>指定職</t>
    <rPh sb="0" eb="3">
      <t>シテイショク</t>
    </rPh>
    <phoneticPr fontId="5"/>
  </si>
  <si>
    <t>大学教授</t>
    <rPh sb="0" eb="2">
      <t>ダイガク</t>
    </rPh>
    <rPh sb="2" eb="4">
      <t>キョウジュ</t>
    </rPh>
    <phoneticPr fontId="5"/>
  </si>
  <si>
    <t>④</t>
  </si>
  <si>
    <t>院長</t>
    <rPh sb="0" eb="2">
      <t>インチョウ</t>
    </rPh>
    <phoneticPr fontId="5"/>
  </si>
  <si>
    <t>②</t>
  </si>
  <si>
    <t>副院長</t>
    <rPh sb="0" eb="3">
      <t>フクインチョウ</t>
    </rPh>
    <phoneticPr fontId="5"/>
  </si>
  <si>
    <t>③</t>
  </si>
  <si>
    <t>理事長</t>
    <rPh sb="0" eb="3">
      <t>リジチョウ</t>
    </rPh>
    <phoneticPr fontId="5"/>
  </si>
  <si>
    <t>①</t>
  </si>
  <si>
    <t>理事</t>
    <rPh sb="0" eb="2">
      <t>リジ</t>
    </rPh>
    <phoneticPr fontId="5"/>
  </si>
  <si>
    <t>その他これらに準ずる者①</t>
    <rPh sb="2" eb="3">
      <t>タ</t>
    </rPh>
    <rPh sb="7" eb="8">
      <t>ジュン</t>
    </rPh>
    <rPh sb="10" eb="11">
      <t>モノ</t>
    </rPh>
    <phoneticPr fontId="5"/>
  </si>
  <si>
    <t>７級以上</t>
    <rPh sb="1" eb="2">
      <t>キュウ</t>
    </rPh>
    <rPh sb="2" eb="4">
      <t>イジョウ</t>
    </rPh>
    <phoneticPr fontId="5"/>
  </si>
  <si>
    <t>⑥</t>
  </si>
  <si>
    <t>医師</t>
    <rPh sb="0" eb="2">
      <t>イシ</t>
    </rPh>
    <phoneticPr fontId="5"/>
  </si>
  <si>
    <t>⑤</t>
  </si>
  <si>
    <t>病棟長</t>
    <rPh sb="0" eb="2">
      <t>ビョウトウ</t>
    </rPh>
    <rPh sb="2" eb="3">
      <t>チョウ</t>
    </rPh>
    <phoneticPr fontId="5"/>
  </si>
  <si>
    <t>看護師長</t>
    <rPh sb="0" eb="4">
      <t>カンゴシチョウ</t>
    </rPh>
    <phoneticPr fontId="5"/>
  </si>
  <si>
    <t>各種技師</t>
    <rPh sb="0" eb="2">
      <t>カクシュ</t>
    </rPh>
    <rPh sb="2" eb="4">
      <t>ギシ</t>
    </rPh>
    <phoneticPr fontId="5"/>
  </si>
  <si>
    <t>部長</t>
    <rPh sb="0" eb="2">
      <t>ブチョウ</t>
    </rPh>
    <phoneticPr fontId="5"/>
  </si>
  <si>
    <t>その他これらに準ずる者②</t>
    <rPh sb="2" eb="3">
      <t>タ</t>
    </rPh>
    <rPh sb="7" eb="8">
      <t>ジュン</t>
    </rPh>
    <rPh sb="10" eb="11">
      <t>モノ</t>
    </rPh>
    <phoneticPr fontId="5"/>
  </si>
  <si>
    <t>６級以下
３級以上</t>
    <rPh sb="1" eb="2">
      <t>キュウ</t>
    </rPh>
    <rPh sb="2" eb="4">
      <t>イカ</t>
    </rPh>
    <rPh sb="6" eb="7">
      <t>キュウ</t>
    </rPh>
    <rPh sb="7" eb="9">
      <t>イジョウ</t>
    </rPh>
    <phoneticPr fontId="5"/>
  </si>
  <si>
    <t>看護師</t>
    <rPh sb="0" eb="3">
      <t>カンゴシ</t>
    </rPh>
    <phoneticPr fontId="5"/>
  </si>
  <si>
    <t>⑦</t>
  </si>
  <si>
    <t>各種療法士</t>
    <rPh sb="0" eb="2">
      <t>カクシュ</t>
    </rPh>
    <rPh sb="2" eb="5">
      <t>リョウホウシ</t>
    </rPh>
    <phoneticPr fontId="5"/>
  </si>
  <si>
    <t>各種福祉士</t>
    <rPh sb="0" eb="2">
      <t>カクシュ</t>
    </rPh>
    <rPh sb="2" eb="5">
      <t>フクシシ</t>
    </rPh>
    <phoneticPr fontId="5"/>
  </si>
  <si>
    <t>事務長</t>
    <rPh sb="0" eb="3">
      <t>ジムチョウ</t>
    </rPh>
    <phoneticPr fontId="5"/>
  </si>
  <si>
    <t>係長（事務職）</t>
    <rPh sb="0" eb="2">
      <t>カカリチョウ</t>
    </rPh>
    <rPh sb="3" eb="6">
      <t>ジムショク</t>
    </rPh>
    <phoneticPr fontId="5"/>
  </si>
  <si>
    <t>⑧</t>
  </si>
  <si>
    <t>その他これらに準ずる者③</t>
    <rPh sb="2" eb="3">
      <t>タ</t>
    </rPh>
    <rPh sb="7" eb="8">
      <t>ジュン</t>
    </rPh>
    <rPh sb="10" eb="11">
      <t>モノ</t>
    </rPh>
    <phoneticPr fontId="5"/>
  </si>
  <si>
    <t>２級以下</t>
    <rPh sb="1" eb="2">
      <t>キュウ</t>
    </rPh>
    <rPh sb="2" eb="4">
      <t>イカ</t>
    </rPh>
    <phoneticPr fontId="5"/>
  </si>
  <si>
    <t>ホームヘルパー</t>
  </si>
  <si>
    <t>⑨</t>
  </si>
  <si>
    <t>生活支援員</t>
    <rPh sb="0" eb="2">
      <t>セイカツ</t>
    </rPh>
    <rPh sb="2" eb="5">
      <t>シエンイン</t>
    </rPh>
    <phoneticPr fontId="5"/>
  </si>
  <si>
    <t>係員（事務職）</t>
    <rPh sb="0" eb="2">
      <t>カカリイン</t>
    </rPh>
    <rPh sb="3" eb="6">
      <t>ジムショク</t>
    </rPh>
    <phoneticPr fontId="5"/>
  </si>
  <si>
    <t>⑩</t>
  </si>
  <si>
    <t>その他これらに準ずる者④</t>
    <rPh sb="2" eb="3">
      <t>タ</t>
    </rPh>
    <rPh sb="7" eb="8">
      <t>ジュン</t>
    </rPh>
    <rPh sb="10" eb="11">
      <t>モノ</t>
    </rPh>
    <phoneticPr fontId="5"/>
  </si>
  <si>
    <t>⑪</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</si>
</sst>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6" formatCode="&quot;¥&quot;#,##0;[Red]&quot;¥&quot;\-#,##0"/>
    <numFmt numFmtId="176" formatCode="#,##0&quot;円&quot;"/>
    <numFmt numFmtId="177" formatCode="#,##0.0;[Red]\-#,##0.0"/>
    <numFmt numFmtId="178" formatCode="ggge&quot;年&quot;m&quot;月&quot;d&quot;日&quot;\(aaa\)"/>
    <numFmt numFmtId="179" formatCode="gggyy&quot;年&quot;m&quot;月&quot;d&quot;日&quot;"/>
    <numFmt numFmtId="180" formatCode="#,##0;[Red]#,##0"/>
    <numFmt numFmtId="181" formatCode="#,##0.0;[Red]#,##0.0"/>
  </numFmts>
  <fonts count="14">
    <font>
      <sz val="11"/>
      <name val="ＭＳ Ｐゴシック"/>
      <family val="3"/>
    </font>
    <font>
      <sz val="11"/>
      <color theme="1"/>
      <name val="ＭＳ Ｐゴシック"/>
      <family val="2"/>
      <charset val="128"/>
      <scheme val="minor"/>
    </font>
    <font>
      <sz val="11"/>
      <color theme="1"/>
      <name val="ＭＳ Ｐゴシック"/>
      <family val="2"/>
      <charset val="128"/>
      <scheme val="minor"/>
    </font>
    <font>
      <sz val="11"/>
      <name val="ＭＳ Ｐゴシック"/>
      <family val="3"/>
    </font>
    <font>
      <sz val="11"/>
      <color theme="1"/>
      <name val="ＭＳ Ｐゴシック"/>
      <family val="2"/>
      <scheme val="minor"/>
    </font>
    <font>
      <sz val="6"/>
      <name val="ＭＳ Ｐゴシック"/>
      <family val="3"/>
    </font>
    <font>
      <sz val="6"/>
      <name val="ＭＳ Ｐゴシック"/>
      <family val="3"/>
      <charset val="128"/>
    </font>
    <font>
      <b/>
      <sz val="9"/>
      <name val="游ゴシック"/>
      <family val="3"/>
      <charset val="128"/>
    </font>
    <font>
      <sz val="9"/>
      <name val="游ゴシック"/>
      <family val="3"/>
      <charset val="128"/>
    </font>
    <font>
      <u/>
      <sz val="9"/>
      <name val="游ゴシック"/>
      <family val="3"/>
      <charset val="128"/>
    </font>
    <font>
      <sz val="11"/>
      <name val="游ゴシック"/>
      <family val="3"/>
      <charset val="128"/>
    </font>
    <font>
      <b/>
      <sz val="9"/>
      <color rgb="FFFF0000"/>
      <name val="游ゴシック"/>
      <family val="3"/>
      <charset val="128"/>
    </font>
    <font>
      <sz val="8"/>
      <color theme="1"/>
      <name val="游ゴシック"/>
      <family val="3"/>
      <charset val="128"/>
    </font>
    <font>
      <sz val="11"/>
      <name val="ＭＳ Ｐゴシック"/>
      <family val="3"/>
      <charset val="128"/>
    </font>
  </fonts>
  <fills count="3">
    <fill>
      <patternFill patternType="none"/>
    </fill>
    <fill>
      <patternFill patternType="gray125"/>
    </fill>
    <fill>
      <patternFill patternType="solid">
        <fgColor theme="8" tint="0.79998168889431442"/>
        <bgColor indexed="64"/>
      </patternFill>
    </fill>
  </fills>
  <borders count="40">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medium">
        <color indexed="64"/>
      </top>
      <bottom style="medium">
        <color indexed="64"/>
      </bottom>
      <diagonal/>
    </border>
    <border>
      <left/>
      <right/>
      <top/>
      <bottom style="hair">
        <color auto="1"/>
      </bottom>
      <diagonal/>
    </border>
    <border>
      <left/>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right style="thin">
        <color rgb="FF000000"/>
      </right>
      <top style="thin">
        <color indexed="64"/>
      </top>
      <bottom/>
      <diagonal/>
    </border>
    <border>
      <left/>
      <right style="thin">
        <color rgb="FF000000"/>
      </right>
      <top style="thin">
        <color rgb="FF000000"/>
      </top>
      <bottom style="thin">
        <color rgb="FF000000"/>
      </bottom>
      <diagonal/>
    </border>
  </borders>
  <cellStyleXfs count="10">
    <xf numFmtId="0" fontId="0" fillId="0" borderId="0">
      <alignment vertical="center"/>
    </xf>
    <xf numFmtId="38" fontId="3" fillId="0" borderId="0" applyFont="0" applyFill="0" applyBorder="0" applyAlignment="0" applyProtection="0">
      <alignment vertical="center"/>
    </xf>
    <xf numFmtId="38" fontId="4" fillId="0" borderId="0" applyFont="0" applyFill="0" applyBorder="0" applyAlignment="0" applyProtection="0">
      <alignment vertical="center"/>
    </xf>
    <xf numFmtId="0" fontId="3" fillId="0" borderId="0"/>
    <xf numFmtId="0" fontId="4" fillId="0" borderId="0">
      <alignment vertical="center"/>
    </xf>
    <xf numFmtId="6" fontId="3" fillId="0" borderId="0" applyFont="0" applyFill="0" applyBorder="0" applyAlignment="0" applyProtection="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xf numFmtId="0" fontId="13" fillId="0" borderId="0">
      <alignment vertical="center"/>
    </xf>
  </cellStyleXfs>
  <cellXfs count="194">
    <xf numFmtId="0" fontId="0" fillId="0" borderId="0" xfId="0">
      <alignment vertical="center"/>
    </xf>
    <xf numFmtId="0" fontId="10" fillId="0" borderId="21" xfId="0" applyFont="1" applyBorder="1" applyAlignment="1">
      <alignment horizontal="center" vertical="center"/>
    </xf>
    <xf numFmtId="0" fontId="10" fillId="0" borderId="0" xfId="0" applyFont="1">
      <alignment vertical="center"/>
    </xf>
    <xf numFmtId="0" fontId="10" fillId="0" borderId="21" xfId="0" applyFont="1" applyBorder="1">
      <alignment vertical="center"/>
    </xf>
    <xf numFmtId="38" fontId="10" fillId="0" borderId="21" xfId="6" applyFont="1" applyBorder="1" applyAlignment="1">
      <alignment vertical="center"/>
    </xf>
    <xf numFmtId="0" fontId="10" fillId="2" borderId="21" xfId="0" applyFont="1" applyFill="1" applyBorder="1">
      <alignment vertical="center"/>
    </xf>
    <xf numFmtId="0" fontId="10" fillId="2" borderId="21" xfId="0" applyFont="1" applyFill="1" applyBorder="1" applyAlignment="1">
      <alignment horizontal="center" vertical="center"/>
    </xf>
    <xf numFmtId="38" fontId="10" fillId="2" borderId="21" xfId="6" applyFont="1" applyFill="1" applyBorder="1" applyAlignment="1">
      <alignment vertical="center"/>
    </xf>
    <xf numFmtId="0" fontId="10" fillId="0" borderId="0" xfId="0" applyFont="1" applyAlignment="1">
      <alignment horizontal="center" vertical="center"/>
    </xf>
    <xf numFmtId="38" fontId="8" fillId="2" borderId="20" xfId="6" applyFont="1" applyFill="1" applyBorder="1" applyAlignment="1">
      <alignment vertical="center" shrinkToFit="1"/>
    </xf>
    <xf numFmtId="38" fontId="8" fillId="2" borderId="33" xfId="6" applyFont="1" applyFill="1" applyBorder="1" applyAlignment="1">
      <alignment vertical="center" shrinkToFit="1"/>
    </xf>
    <xf numFmtId="177" fontId="8" fillId="2" borderId="3" xfId="6" applyNumberFormat="1" applyFont="1" applyFill="1" applyBorder="1" applyAlignment="1">
      <alignment vertical="center" shrinkToFit="1"/>
    </xf>
    <xf numFmtId="177" fontId="8" fillId="2" borderId="20" xfId="6" applyNumberFormat="1" applyFont="1" applyFill="1" applyBorder="1" applyAlignment="1">
      <alignment vertical="center" shrinkToFit="1"/>
    </xf>
    <xf numFmtId="38" fontId="8" fillId="2" borderId="21" xfId="6" applyFont="1" applyFill="1" applyBorder="1" applyAlignment="1">
      <alignment vertical="center" shrinkToFit="1"/>
    </xf>
    <xf numFmtId="177" fontId="8" fillId="2" borderId="25" xfId="6" applyNumberFormat="1" applyFont="1" applyFill="1" applyBorder="1" applyAlignment="1">
      <alignment vertical="center" shrinkToFit="1"/>
    </xf>
    <xf numFmtId="177" fontId="8" fillId="2" borderId="21" xfId="6" applyNumberFormat="1" applyFont="1" applyFill="1" applyBorder="1" applyAlignment="1">
      <alignment vertical="center" shrinkToFit="1"/>
    </xf>
    <xf numFmtId="177" fontId="8" fillId="2" borderId="26" xfId="6" applyNumberFormat="1" applyFont="1" applyFill="1" applyBorder="1" applyAlignment="1">
      <alignment horizontal="right" vertical="center" shrinkToFit="1"/>
    </xf>
    <xf numFmtId="38" fontId="8" fillId="2" borderId="28" xfId="6" applyFont="1" applyFill="1" applyBorder="1" applyAlignment="1">
      <alignment horizontal="right" vertical="center" shrinkToFit="1"/>
    </xf>
    <xf numFmtId="38" fontId="8" fillId="2" borderId="29" xfId="6" applyFont="1" applyFill="1" applyBorder="1" applyAlignment="1">
      <alignment horizontal="right" vertical="center" shrinkToFit="1"/>
    </xf>
    <xf numFmtId="177" fontId="8" fillId="2" borderId="28" xfId="6" applyNumberFormat="1" applyFont="1" applyFill="1" applyBorder="1" applyAlignment="1">
      <alignment horizontal="right" vertical="center" shrinkToFit="1"/>
    </xf>
    <xf numFmtId="177" fontId="8" fillId="2" borderId="26" xfId="6" applyNumberFormat="1" applyFont="1" applyFill="1" applyBorder="1" applyAlignment="1">
      <alignment vertical="center" shrinkToFit="1"/>
    </xf>
    <xf numFmtId="38" fontId="8" fillId="2" borderId="28" xfId="6" applyFont="1" applyFill="1" applyBorder="1" applyAlignment="1">
      <alignment vertical="center" shrinkToFit="1"/>
    </xf>
    <xf numFmtId="177" fontId="8" fillId="2" borderId="28" xfId="6" applyNumberFormat="1" applyFont="1" applyFill="1" applyBorder="1" applyAlignment="1">
      <alignment vertical="center" shrinkToFit="1"/>
    </xf>
    <xf numFmtId="178" fontId="8" fillId="0" borderId="0" xfId="4" applyNumberFormat="1" applyFont="1">
      <alignment vertical="center"/>
    </xf>
    <xf numFmtId="0" fontId="7" fillId="0" borderId="0" xfId="0" applyFont="1">
      <alignment vertical="center"/>
    </xf>
    <xf numFmtId="0" fontId="8" fillId="0" borderId="0" xfId="0" applyFont="1">
      <alignment vertical="center"/>
    </xf>
    <xf numFmtId="0" fontId="8" fillId="0" borderId="0" xfId="4" applyFont="1">
      <alignment vertical="center"/>
    </xf>
    <xf numFmtId="0" fontId="7" fillId="0" borderId="0" xfId="0" applyFont="1" applyAlignment="1">
      <alignment vertical="center" shrinkToFit="1"/>
    </xf>
    <xf numFmtId="0" fontId="7" fillId="0" borderId="22" xfId="0" applyFont="1" applyBorder="1" applyAlignment="1">
      <alignment horizontal="center" vertical="center" shrinkToFit="1"/>
    </xf>
    <xf numFmtId="0" fontId="8" fillId="0" borderId="0" xfId="0" applyFont="1" applyAlignment="1">
      <alignment horizontal="right" vertical="center" shrinkToFit="1"/>
    </xf>
    <xf numFmtId="0" fontId="8" fillId="0" borderId="0" xfId="0" applyFont="1" applyAlignment="1">
      <alignment horizontal="center" vertical="center" shrinkToFit="1"/>
    </xf>
    <xf numFmtId="0" fontId="8" fillId="0" borderId="1" xfId="0" applyFont="1" applyBorder="1" applyAlignment="1">
      <alignment horizontal="center" vertical="center" shrinkToFit="1"/>
    </xf>
    <xf numFmtId="0" fontId="8" fillId="0" borderId="5" xfId="0" applyFont="1" applyBorder="1" applyAlignment="1">
      <alignment horizontal="center" vertical="center" wrapText="1" shrinkToFit="1"/>
    </xf>
    <xf numFmtId="0" fontId="8" fillId="0" borderId="10" xfId="0" applyFont="1" applyBorder="1" applyAlignment="1">
      <alignment horizontal="center" vertical="center" shrinkToFit="1"/>
    </xf>
    <xf numFmtId="0" fontId="8" fillId="0" borderId="14" xfId="0" applyFont="1" applyBorder="1" applyAlignment="1">
      <alignment horizontal="center" vertical="center" wrapText="1" shrinkToFit="1"/>
    </xf>
    <xf numFmtId="0" fontId="8" fillId="0" borderId="18" xfId="0" applyFont="1" applyBorder="1" applyAlignment="1">
      <alignment horizontal="center" vertical="center" wrapText="1"/>
    </xf>
    <xf numFmtId="0" fontId="8" fillId="0" borderId="18" xfId="0" applyFont="1" applyBorder="1" applyAlignment="1">
      <alignment horizontal="center" vertical="center"/>
    </xf>
    <xf numFmtId="0" fontId="8" fillId="0" borderId="5" xfId="0" applyFont="1" applyBorder="1" applyAlignment="1">
      <alignment horizontal="center" vertical="center" shrinkToFit="1"/>
    </xf>
    <xf numFmtId="0" fontId="8" fillId="0" borderId="25" xfId="0" applyFont="1" applyBorder="1" applyAlignment="1">
      <alignment horizontal="center" vertical="center"/>
    </xf>
    <xf numFmtId="0" fontId="8" fillId="0" borderId="21" xfId="0" applyFont="1" applyBorder="1" applyAlignment="1">
      <alignment horizontal="center" vertical="center"/>
    </xf>
    <xf numFmtId="0" fontId="8" fillId="0" borderId="21" xfId="0" applyFont="1" applyBorder="1" applyAlignment="1">
      <alignment horizontal="center" vertical="center" wrapText="1"/>
    </xf>
    <xf numFmtId="0" fontId="8" fillId="0" borderId="17" xfId="0" applyFont="1" applyBorder="1" applyAlignment="1">
      <alignment horizontal="center" vertical="center"/>
    </xf>
    <xf numFmtId="0" fontId="8" fillId="0" borderId="21" xfId="0" applyFont="1" applyBorder="1" applyAlignment="1">
      <alignment horizontal="center" vertical="center" shrinkToFit="1"/>
    </xf>
    <xf numFmtId="0" fontId="8" fillId="0" borderId="31" xfId="0" applyFont="1" applyBorder="1" applyAlignment="1">
      <alignment horizontal="center" vertical="center" shrinkToFit="1"/>
    </xf>
    <xf numFmtId="0" fontId="8" fillId="0" borderId="31" xfId="0" applyFont="1" applyBorder="1" applyAlignment="1">
      <alignment horizontal="center" vertical="center"/>
    </xf>
    <xf numFmtId="0" fontId="8" fillId="0" borderId="2"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19" xfId="0" applyFont="1" applyBorder="1" applyAlignment="1">
      <alignment horizontal="center" vertical="center" wrapText="1"/>
    </xf>
    <xf numFmtId="0" fontId="8" fillId="0" borderId="19" xfId="0" applyFont="1" applyBorder="1" applyAlignment="1">
      <alignment horizontal="center" vertical="center"/>
    </xf>
    <xf numFmtId="0" fontId="8" fillId="0" borderId="23" xfId="0" applyFont="1" applyBorder="1" applyAlignment="1">
      <alignment horizontal="center" vertical="center" shrinkToFit="1"/>
    </xf>
    <xf numFmtId="0" fontId="8" fillId="0" borderId="2" xfId="0" applyFont="1" applyBorder="1" applyAlignment="1">
      <alignment horizontal="right" vertical="top"/>
    </xf>
    <xf numFmtId="0" fontId="8" fillId="0" borderId="19" xfId="0" applyFont="1" applyBorder="1" applyAlignment="1">
      <alignment horizontal="right" vertical="top"/>
    </xf>
    <xf numFmtId="0" fontId="8" fillId="0" borderId="19" xfId="0" applyFont="1" applyBorder="1" applyAlignment="1">
      <alignment horizontal="right" vertical="top" wrapText="1"/>
    </xf>
    <xf numFmtId="0" fontId="8" fillId="0" borderId="15" xfId="0" applyFont="1" applyBorder="1" applyAlignment="1">
      <alignment horizontal="right" vertical="top"/>
    </xf>
    <xf numFmtId="0" fontId="8" fillId="0" borderId="6" xfId="0" applyFont="1" applyBorder="1" applyAlignment="1">
      <alignment horizontal="right" vertical="top" shrinkToFit="1"/>
    </xf>
    <xf numFmtId="0" fontId="8" fillId="0" borderId="19" xfId="0" applyFont="1" applyBorder="1" applyAlignment="1">
      <alignment horizontal="right" vertical="top" shrinkToFit="1"/>
    </xf>
    <xf numFmtId="0" fontId="8" fillId="0" borderId="23" xfId="0" applyFont="1" applyBorder="1" applyAlignment="1">
      <alignment horizontal="right" vertical="top" shrinkToFit="1"/>
    </xf>
    <xf numFmtId="14" fontId="8" fillId="0" borderId="3" xfId="0" applyNumberFormat="1" applyFont="1" applyBorder="1" applyAlignment="1">
      <alignment horizontal="center" vertical="center" shrinkToFit="1"/>
    </xf>
    <xf numFmtId="20" fontId="8" fillId="0" borderId="7" xfId="0" applyNumberFormat="1" applyFont="1" applyBorder="1" applyAlignment="1">
      <alignment horizontal="center" vertical="center" shrinkToFit="1"/>
    </xf>
    <xf numFmtId="0" fontId="8" fillId="0" borderId="12" xfId="0" applyFont="1" applyBorder="1" applyAlignment="1">
      <alignment horizontal="center" vertical="center" shrinkToFit="1"/>
    </xf>
    <xf numFmtId="20" fontId="8" fillId="0" borderId="16" xfId="0" applyNumberFormat="1" applyFont="1" applyBorder="1" applyAlignment="1">
      <alignment horizontal="center" vertical="center" shrinkToFit="1"/>
    </xf>
    <xf numFmtId="0" fontId="8" fillId="0" borderId="20" xfId="0" applyFont="1" applyBorder="1" applyAlignment="1">
      <alignment horizontal="justify" vertical="center" wrapText="1"/>
    </xf>
    <xf numFmtId="0" fontId="8" fillId="0" borderId="7" xfId="0" applyFont="1" applyBorder="1" applyAlignment="1">
      <alignment horizontal="center" vertical="center" shrinkToFit="1"/>
    </xf>
    <xf numFmtId="177" fontId="8" fillId="0" borderId="3" xfId="6" applyNumberFormat="1" applyFont="1" applyFill="1" applyBorder="1" applyAlignment="1">
      <alignment vertical="center" shrinkToFit="1"/>
    </xf>
    <xf numFmtId="38" fontId="8" fillId="0" borderId="20" xfId="6" applyFont="1" applyFill="1" applyBorder="1" applyAlignment="1">
      <alignment vertical="center" shrinkToFit="1"/>
    </xf>
    <xf numFmtId="20" fontId="8" fillId="0" borderId="8" xfId="0" applyNumberFormat="1" applyFont="1" applyBorder="1" applyAlignment="1">
      <alignment horizontal="center" vertical="center" shrinkToFit="1"/>
    </xf>
    <xf numFmtId="0" fontId="8" fillId="0" borderId="13" xfId="0" applyFont="1" applyBorder="1" applyAlignment="1">
      <alignment horizontal="center" vertical="center" shrinkToFit="1"/>
    </xf>
    <xf numFmtId="20" fontId="8" fillId="0" borderId="17" xfId="0" applyNumberFormat="1" applyFont="1" applyBorder="1" applyAlignment="1">
      <alignment horizontal="center" vertical="center" shrinkToFit="1"/>
    </xf>
    <xf numFmtId="0" fontId="8" fillId="0" borderId="21" xfId="0" applyFont="1" applyBorder="1" applyAlignment="1">
      <alignment horizontal="justify" vertical="center" wrapText="1"/>
    </xf>
    <xf numFmtId="177" fontId="8" fillId="0" borderId="25" xfId="6" applyNumberFormat="1" applyFont="1" applyFill="1" applyBorder="1" applyAlignment="1">
      <alignment vertical="center" shrinkToFit="1"/>
    </xf>
    <xf numFmtId="38" fontId="8" fillId="0" borderId="21" xfId="6" applyFont="1" applyFill="1" applyBorder="1" applyAlignment="1">
      <alignment vertical="center" shrinkToFit="1"/>
    </xf>
    <xf numFmtId="0" fontId="8" fillId="0" borderId="0" xfId="0" applyFont="1" applyAlignment="1">
      <alignment vertical="center" shrinkToFit="1"/>
    </xf>
    <xf numFmtId="0" fontId="8" fillId="0" borderId="22" xfId="0" applyFont="1" applyBorder="1" applyAlignment="1">
      <alignment horizontal="center" vertical="center" shrinkToFit="1"/>
    </xf>
    <xf numFmtId="0" fontId="8" fillId="0" borderId="0" xfId="4" applyFont="1" applyAlignment="1">
      <alignment horizontal="justify" vertical="center"/>
    </xf>
    <xf numFmtId="0" fontId="8" fillId="0" borderId="0" xfId="4" quotePrefix="1" applyFont="1">
      <alignment vertical="center"/>
    </xf>
    <xf numFmtId="0" fontId="8" fillId="0" borderId="0" xfId="4" applyFont="1" applyAlignment="1">
      <alignment vertical="center" shrinkToFit="1"/>
    </xf>
    <xf numFmtId="0" fontId="8" fillId="0" borderId="0" xfId="4" applyFont="1" applyAlignment="1">
      <alignment vertical="top" wrapText="1"/>
    </xf>
    <xf numFmtId="0" fontId="8" fillId="0" borderId="0" xfId="4" applyFont="1" applyAlignment="1">
      <alignment horizontal="left" vertical="center" wrapText="1"/>
    </xf>
    <xf numFmtId="0" fontId="8" fillId="0" borderId="0" xfId="4" applyFont="1" applyAlignment="1">
      <alignment horizontal="left" vertical="top" wrapText="1"/>
    </xf>
    <xf numFmtId="0" fontId="8" fillId="0" borderId="0" xfId="4" applyFont="1" applyAlignment="1">
      <alignment horizontal="center" vertical="center"/>
    </xf>
    <xf numFmtId="38" fontId="8" fillId="2" borderId="7" xfId="6" applyFont="1" applyFill="1" applyBorder="1" applyAlignment="1">
      <alignment vertical="center" shrinkToFit="1"/>
    </xf>
    <xf numFmtId="0" fontId="8" fillId="0" borderId="32" xfId="0" applyFont="1" applyBorder="1" applyAlignment="1">
      <alignment horizontal="right" vertical="top" shrinkToFit="1"/>
    </xf>
    <xf numFmtId="14" fontId="8" fillId="0" borderId="3" xfId="0" applyNumberFormat="1" applyFont="1" applyBorder="1" applyAlignment="1" applyProtection="1">
      <alignment horizontal="center" vertical="center" shrinkToFit="1"/>
      <protection locked="0"/>
    </xf>
    <xf numFmtId="20" fontId="8" fillId="0" borderId="7" xfId="0" applyNumberFormat="1" applyFont="1" applyBorder="1" applyAlignment="1" applyProtection="1">
      <alignment horizontal="center" vertical="center" shrinkToFit="1"/>
      <protection locked="0"/>
    </xf>
    <xf numFmtId="20" fontId="8" fillId="0" borderId="16" xfId="0" applyNumberFormat="1" applyFont="1" applyBorder="1" applyAlignment="1" applyProtection="1">
      <alignment horizontal="center" vertical="center" shrinkToFit="1"/>
      <protection locked="0"/>
    </xf>
    <xf numFmtId="0" fontId="8" fillId="0" borderId="20" xfId="0" applyFont="1" applyBorder="1" applyAlignment="1" applyProtection="1">
      <alignment horizontal="justify" vertical="center" wrapText="1"/>
      <protection locked="0"/>
    </xf>
    <xf numFmtId="0" fontId="8" fillId="0" borderId="7" xfId="0" applyFont="1" applyBorder="1" applyAlignment="1" applyProtection="1">
      <alignment horizontal="center" vertical="center" shrinkToFit="1"/>
      <protection locked="0"/>
    </xf>
    <xf numFmtId="177" fontId="8" fillId="0" borderId="3" xfId="6" applyNumberFormat="1" applyFont="1" applyFill="1" applyBorder="1" applyAlignment="1" applyProtection="1">
      <alignment vertical="center" shrinkToFit="1"/>
      <protection locked="0"/>
    </xf>
    <xf numFmtId="38" fontId="8" fillId="0" borderId="20" xfId="6" applyFont="1" applyFill="1" applyBorder="1" applyAlignment="1" applyProtection="1">
      <alignment vertical="center" shrinkToFit="1"/>
      <protection locked="0"/>
    </xf>
    <xf numFmtId="177" fontId="8" fillId="0" borderId="20" xfId="6" applyNumberFormat="1" applyFont="1" applyFill="1" applyBorder="1" applyAlignment="1" applyProtection="1">
      <alignment vertical="center" shrinkToFit="1"/>
      <protection locked="0"/>
    </xf>
    <xf numFmtId="38" fontId="8" fillId="0" borderId="7" xfId="6" applyFont="1" applyFill="1" applyBorder="1" applyAlignment="1" applyProtection="1">
      <alignment vertical="center" shrinkToFit="1"/>
      <protection locked="0"/>
    </xf>
    <xf numFmtId="38" fontId="8" fillId="0" borderId="21" xfId="6" applyFont="1" applyFill="1" applyBorder="1" applyAlignment="1" applyProtection="1">
      <alignment vertical="center" shrinkToFit="1"/>
      <protection locked="0"/>
    </xf>
    <xf numFmtId="177" fontId="8" fillId="0" borderId="21" xfId="6" applyNumberFormat="1" applyFont="1" applyFill="1" applyBorder="1" applyAlignment="1" applyProtection="1">
      <alignment vertical="center" shrinkToFit="1"/>
      <protection locked="0"/>
    </xf>
    <xf numFmtId="20" fontId="8" fillId="0" borderId="8" xfId="0" applyNumberFormat="1" applyFont="1" applyBorder="1" applyAlignment="1" applyProtection="1">
      <alignment horizontal="center" vertical="center" shrinkToFit="1"/>
      <protection locked="0"/>
    </xf>
    <xf numFmtId="20" fontId="8" fillId="0" borderId="17" xfId="0" applyNumberFormat="1" applyFont="1" applyBorder="1" applyAlignment="1" applyProtection="1">
      <alignment horizontal="center" vertical="center" shrinkToFit="1"/>
      <protection locked="0"/>
    </xf>
    <xf numFmtId="0" fontId="8" fillId="0" borderId="21" xfId="0" applyFont="1" applyBorder="1" applyAlignment="1" applyProtection="1">
      <alignment horizontal="justify" vertical="center" wrapText="1"/>
      <protection locked="0"/>
    </xf>
    <xf numFmtId="177" fontId="8" fillId="0" borderId="25" xfId="6" applyNumberFormat="1" applyFont="1" applyFill="1" applyBorder="1" applyAlignment="1" applyProtection="1">
      <alignment vertical="center" shrinkToFit="1"/>
      <protection locked="0"/>
    </xf>
    <xf numFmtId="0" fontId="8" fillId="0" borderId="21" xfId="0" applyFont="1" applyBorder="1" applyAlignment="1" applyProtection="1">
      <alignment vertical="center" wrapText="1"/>
      <protection locked="0"/>
    </xf>
    <xf numFmtId="180" fontId="12" fillId="0" borderId="20" xfId="6" applyNumberFormat="1" applyFont="1" applyFill="1" applyBorder="1" applyAlignment="1" applyProtection="1">
      <alignment vertical="center" shrinkToFit="1"/>
      <protection locked="0"/>
    </xf>
    <xf numFmtId="38" fontId="10" fillId="0" borderId="21" xfId="6" applyFont="1" applyBorder="1" applyAlignment="1" applyProtection="1">
      <alignment vertical="center"/>
    </xf>
    <xf numFmtId="38" fontId="10" fillId="2" borderId="21" xfId="6" applyFont="1" applyFill="1" applyBorder="1" applyAlignment="1" applyProtection="1">
      <alignment vertical="center"/>
    </xf>
    <xf numFmtId="38" fontId="10" fillId="0" borderId="21" xfId="6" applyFont="1" applyFill="1" applyBorder="1" applyAlignment="1" applyProtection="1">
      <alignment vertical="center"/>
    </xf>
    <xf numFmtId="0" fontId="8" fillId="0" borderId="20" xfId="0" applyFont="1" applyBorder="1" applyAlignment="1">
      <alignment horizontal="center" vertical="center"/>
    </xf>
    <xf numFmtId="181" fontId="12" fillId="0" borderId="20" xfId="6" applyNumberFormat="1" applyFont="1" applyFill="1" applyBorder="1" applyAlignment="1" applyProtection="1">
      <alignment vertical="center" shrinkToFit="1"/>
      <protection locked="0"/>
    </xf>
    <xf numFmtId="181" fontId="8" fillId="0" borderId="20" xfId="6" applyNumberFormat="1" applyFont="1" applyFill="1" applyBorder="1" applyAlignment="1" applyProtection="1">
      <alignment vertical="center" shrinkToFit="1"/>
      <protection locked="0"/>
    </xf>
    <xf numFmtId="0" fontId="8" fillId="0" borderId="0" xfId="4" applyFont="1" applyAlignment="1">
      <alignment horizontal="left" vertical="center"/>
    </xf>
    <xf numFmtId="0" fontId="7" fillId="0" borderId="0" xfId="4" applyFont="1" applyAlignment="1">
      <alignment horizontal="center" vertical="center" wrapText="1"/>
    </xf>
    <xf numFmtId="0" fontId="7" fillId="0" borderId="0" xfId="4" applyFont="1" applyAlignment="1">
      <alignment horizontal="center" vertical="center"/>
    </xf>
    <xf numFmtId="0" fontId="8" fillId="0" borderId="0" xfId="4" applyFont="1" applyAlignment="1">
      <alignment horizontal="left" vertical="center" shrinkToFit="1"/>
    </xf>
    <xf numFmtId="0" fontId="8" fillId="0" borderId="0" xfId="7" applyFont="1" applyAlignment="1">
      <alignment horizontal="left" vertical="center"/>
    </xf>
    <xf numFmtId="0" fontId="8" fillId="0" borderId="0" xfId="7" applyFont="1" applyAlignment="1">
      <alignment horizontal="left" vertical="center" wrapText="1"/>
    </xf>
    <xf numFmtId="0" fontId="8" fillId="0" borderId="0" xfId="4" applyFont="1" applyAlignment="1">
      <alignment vertical="center" shrinkToFit="1"/>
    </xf>
    <xf numFmtId="0" fontId="8" fillId="0" borderId="36" xfId="4" applyFont="1" applyBorder="1" applyAlignment="1">
      <alignment horizontal="center" vertical="center"/>
    </xf>
    <xf numFmtId="0" fontId="8" fillId="0" borderId="36" xfId="4" applyFont="1" applyBorder="1" applyAlignment="1">
      <alignment horizontal="left" vertical="center" shrinkToFit="1"/>
    </xf>
    <xf numFmtId="0" fontId="0" fillId="0" borderId="36" xfId="0" applyBorder="1" applyAlignment="1">
      <alignment horizontal="left" vertical="center" shrinkToFit="1"/>
    </xf>
    <xf numFmtId="178" fontId="8" fillId="0" borderId="0" xfId="4" applyNumberFormat="1" applyFont="1" applyAlignment="1">
      <alignment horizontal="center" vertical="center"/>
    </xf>
    <xf numFmtId="20" fontId="8" fillId="0" borderId="0" xfId="4" applyNumberFormat="1" applyFont="1" applyAlignment="1">
      <alignment horizontal="center" vertical="center"/>
    </xf>
    <xf numFmtId="0" fontId="8" fillId="0" borderId="0" xfId="4" applyFont="1" applyAlignment="1">
      <alignment horizontal="left" vertical="top" wrapText="1"/>
    </xf>
    <xf numFmtId="0" fontId="8" fillId="0" borderId="0" xfId="4" applyFont="1" applyAlignment="1">
      <alignment horizontal="right" vertical="top" shrinkToFit="1"/>
    </xf>
    <xf numFmtId="0" fontId="8" fillId="0" borderId="0" xfId="4" applyFont="1" applyAlignment="1">
      <alignment horizontal="center" vertical="top" shrinkToFit="1"/>
    </xf>
    <xf numFmtId="0" fontId="8" fillId="0" borderId="0" xfId="4" applyFont="1" applyAlignment="1">
      <alignment horizontal="center" vertical="center" shrinkToFit="1"/>
    </xf>
    <xf numFmtId="0" fontId="8" fillId="0" borderId="0" xfId="4" applyFont="1" applyAlignment="1">
      <alignment horizontal="center" vertical="top" wrapText="1"/>
    </xf>
    <xf numFmtId="0" fontId="8" fillId="0" borderId="0" xfId="4" applyFont="1" applyAlignment="1">
      <alignment horizontal="justify" vertical="top" wrapText="1"/>
    </xf>
    <xf numFmtId="176" fontId="8" fillId="2" borderId="0" xfId="4" applyNumberFormat="1" applyFont="1" applyFill="1" applyAlignment="1">
      <alignment horizontal="right" vertical="center" shrinkToFit="1"/>
    </xf>
    <xf numFmtId="0" fontId="8" fillId="0" borderId="35" xfId="4" applyFont="1" applyBorder="1" applyAlignment="1">
      <alignment horizontal="left" vertical="center" shrinkToFit="1"/>
    </xf>
    <xf numFmtId="0" fontId="0" fillId="0" borderId="35" xfId="0" applyBorder="1" applyAlignment="1">
      <alignment horizontal="left" vertical="center" shrinkToFit="1"/>
    </xf>
    <xf numFmtId="176" fontId="8" fillId="0" borderId="0" xfId="4" applyNumberFormat="1" applyFont="1" applyAlignment="1">
      <alignment horizontal="center" vertical="top" shrinkToFit="1"/>
    </xf>
    <xf numFmtId="0" fontId="8" fillId="0" borderId="0" xfId="4" applyFont="1" applyAlignment="1">
      <alignment horizontal="left" vertical="top" shrinkToFit="1"/>
    </xf>
    <xf numFmtId="38" fontId="8" fillId="0" borderId="0" xfId="6" applyFont="1" applyFill="1" applyAlignment="1">
      <alignment horizontal="right" vertical="center"/>
    </xf>
    <xf numFmtId="0" fontId="8" fillId="0" borderId="35" xfId="4" applyFont="1" applyBorder="1" applyAlignment="1">
      <alignment horizontal="center" vertical="center"/>
    </xf>
    <xf numFmtId="179" fontId="8" fillId="0" borderId="0" xfId="4" applyNumberFormat="1" applyFont="1" applyAlignment="1">
      <alignment horizontal="center" vertical="center"/>
    </xf>
    <xf numFmtId="0" fontId="8" fillId="0" borderId="0" xfId="4" applyFont="1" applyAlignment="1">
      <alignment horizontal="center" vertical="center"/>
    </xf>
    <xf numFmtId="0" fontId="8" fillId="0" borderId="8" xfId="0" applyFont="1" applyBorder="1" applyAlignment="1">
      <alignment horizontal="center" vertical="center"/>
    </xf>
    <xf numFmtId="0" fontId="8" fillId="0" borderId="17" xfId="0" applyFont="1" applyBorder="1" applyAlignment="1">
      <alignment horizontal="center" vertical="center"/>
    </xf>
    <xf numFmtId="0" fontId="8" fillId="0" borderId="21" xfId="0" applyFont="1" applyBorder="1" applyAlignment="1">
      <alignment horizontal="center" vertical="center" wrapText="1"/>
    </xf>
    <xf numFmtId="0" fontId="8" fillId="0" borderId="2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right" vertical="center"/>
    </xf>
    <xf numFmtId="0" fontId="8" fillId="0" borderId="24" xfId="0" applyFont="1" applyBorder="1" applyAlignment="1">
      <alignment horizontal="center" vertical="center" wrapText="1" shrinkToFit="1"/>
    </xf>
    <xf numFmtId="0" fontId="8" fillId="0" borderId="27" xfId="0" applyFont="1" applyBorder="1" applyAlignment="1">
      <alignment horizontal="center" vertical="center" shrinkToFit="1"/>
    </xf>
    <xf numFmtId="0" fontId="8" fillId="0" borderId="30" xfId="0" applyFont="1" applyBorder="1" applyAlignment="1">
      <alignment horizontal="center" vertical="center" shrinkToFit="1"/>
    </xf>
    <xf numFmtId="0" fontId="8" fillId="0" borderId="6" xfId="0" applyFont="1" applyBorder="1" applyAlignment="1">
      <alignment horizontal="center" vertical="center" shrinkToFit="1"/>
    </xf>
    <xf numFmtId="0" fontId="8" fillId="0" borderId="32" xfId="0" applyFont="1" applyBorder="1" applyAlignment="1">
      <alignment horizontal="center" vertical="center" shrinkToFit="1"/>
    </xf>
    <xf numFmtId="0" fontId="8" fillId="0" borderId="25" xfId="0" applyFont="1" applyBorder="1" applyAlignment="1">
      <alignment horizontal="center" vertical="center"/>
    </xf>
    <xf numFmtId="0" fontId="8" fillId="0" borderId="19" xfId="0" applyFont="1" applyBorder="1" applyAlignment="1">
      <alignment horizontal="center" vertical="center" wrapText="1" shrinkToFit="1"/>
    </xf>
    <xf numFmtId="0" fontId="8" fillId="0" borderId="19" xfId="0" applyFont="1" applyBorder="1" applyAlignment="1">
      <alignment horizontal="center" vertical="center" shrinkToFit="1"/>
    </xf>
    <xf numFmtId="0" fontId="8" fillId="2" borderId="21" xfId="0" applyFont="1" applyFill="1" applyBorder="1" applyAlignment="1">
      <alignment horizontal="center" vertical="center" shrinkToFit="1"/>
    </xf>
    <xf numFmtId="0" fontId="8" fillId="2" borderId="31" xfId="0" applyFont="1" applyFill="1" applyBorder="1" applyAlignment="1">
      <alignment horizontal="center" vertical="center" shrinkToFit="1"/>
    </xf>
    <xf numFmtId="0" fontId="8" fillId="0" borderId="0" xfId="0" applyFont="1" applyAlignment="1">
      <alignment horizontal="left" vertical="center" shrinkToFit="1"/>
    </xf>
    <xf numFmtId="0" fontId="8" fillId="0" borderId="21" xfId="0" applyFont="1" applyBorder="1" applyAlignment="1">
      <alignment horizontal="center" vertical="center" wrapText="1" shrinkToFit="1"/>
    </xf>
    <xf numFmtId="0" fontId="8" fillId="0" borderId="21" xfId="0" applyFont="1" applyBorder="1" applyAlignment="1">
      <alignment horizontal="center" vertical="center" shrinkToFit="1"/>
    </xf>
    <xf numFmtId="0" fontId="8" fillId="0" borderId="25" xfId="0" applyFont="1" applyBorder="1" applyAlignment="1">
      <alignment horizontal="center" vertical="center" wrapText="1" shrinkToFit="1"/>
    </xf>
    <xf numFmtId="38" fontId="8" fillId="0" borderId="21" xfId="6" applyFont="1" applyFill="1" applyBorder="1" applyAlignment="1" applyProtection="1">
      <alignment horizontal="center" vertical="center" shrinkToFit="1"/>
      <protection locked="0"/>
    </xf>
    <xf numFmtId="0" fontId="8" fillId="0" borderId="21" xfId="0" applyFont="1" applyBorder="1" applyAlignment="1" applyProtection="1">
      <alignment horizontal="center" vertical="center" shrinkToFit="1"/>
      <protection locked="0"/>
    </xf>
    <xf numFmtId="0" fontId="8" fillId="0" borderId="31" xfId="0" applyFont="1" applyBorder="1" applyAlignment="1" applyProtection="1">
      <alignment horizontal="center" vertical="center" shrinkToFit="1"/>
      <protection locked="0"/>
    </xf>
    <xf numFmtId="38" fontId="8" fillId="2" borderId="21" xfId="6" applyFont="1" applyFill="1" applyBorder="1" applyAlignment="1">
      <alignment horizontal="center" vertical="center" shrinkToFit="1"/>
    </xf>
    <xf numFmtId="0" fontId="8" fillId="0" borderId="0" xfId="0" applyFont="1" applyAlignment="1">
      <alignment horizontal="left"/>
    </xf>
    <xf numFmtId="0" fontId="8" fillId="0" borderId="27" xfId="0" applyFont="1" applyBorder="1" applyAlignment="1">
      <alignment horizontal="left"/>
    </xf>
    <xf numFmtId="0" fontId="7" fillId="0" borderId="26" xfId="0" applyFont="1" applyBorder="1" applyAlignment="1">
      <alignment horizontal="center" vertical="center" shrinkToFit="1"/>
    </xf>
    <xf numFmtId="0" fontId="7" fillId="0" borderId="28" xfId="0" applyFont="1" applyBorder="1" applyAlignment="1">
      <alignment horizontal="center" vertical="center" shrinkToFit="1"/>
    </xf>
    <xf numFmtId="38" fontId="7" fillId="2" borderId="28" xfId="0" applyNumberFormat="1" applyFont="1" applyFill="1" applyBorder="1" applyAlignment="1">
      <alignment horizontal="center" vertical="center" shrinkToFit="1"/>
    </xf>
    <xf numFmtId="0" fontId="7" fillId="2" borderId="28" xfId="0" applyFont="1" applyFill="1" applyBorder="1" applyAlignment="1">
      <alignment horizontal="center" vertical="center" shrinkToFit="1"/>
    </xf>
    <xf numFmtId="0" fontId="7" fillId="2" borderId="34" xfId="0" applyFont="1" applyFill="1" applyBorder="1" applyAlignment="1">
      <alignment horizontal="center" vertical="center" shrinkToFit="1"/>
    </xf>
    <xf numFmtId="0" fontId="8" fillId="0" borderId="6" xfId="0" applyFont="1" applyBorder="1" applyAlignment="1">
      <alignment horizontal="center" vertical="center"/>
    </xf>
    <xf numFmtId="0" fontId="8" fillId="0" borderId="38" xfId="0" applyFont="1" applyBorder="1" applyAlignment="1">
      <alignment horizontal="center" vertical="center"/>
    </xf>
    <xf numFmtId="0" fontId="8" fillId="0" borderId="39" xfId="0" applyFont="1" applyBorder="1" applyAlignment="1">
      <alignment horizontal="center" vertical="center"/>
    </xf>
    <xf numFmtId="0" fontId="8" fillId="0" borderId="37" xfId="0" applyFont="1" applyBorder="1" applyAlignment="1">
      <alignment horizontal="center" vertical="center"/>
    </xf>
    <xf numFmtId="0" fontId="8" fillId="0" borderId="11" xfId="0" applyFont="1" applyBorder="1" applyAlignment="1">
      <alignment horizontal="center" vertical="center"/>
    </xf>
    <xf numFmtId="0" fontId="8" fillId="0" borderId="32" xfId="0" applyFont="1" applyBorder="1" applyAlignment="1">
      <alignment horizontal="center" vertical="center"/>
    </xf>
    <xf numFmtId="0" fontId="8" fillId="0" borderId="4" xfId="0" applyFont="1" applyBorder="1" applyAlignment="1">
      <alignment horizontal="center" vertical="center"/>
    </xf>
    <xf numFmtId="0" fontId="8" fillId="0" borderId="9" xfId="0" applyFont="1" applyBorder="1" applyAlignment="1">
      <alignment horizontal="center" vertical="center"/>
    </xf>
    <xf numFmtId="0" fontId="7" fillId="0" borderId="26" xfId="0" applyFont="1" applyBorder="1" applyAlignment="1">
      <alignment horizontal="center" vertical="center" wrapText="1" shrinkToFit="1"/>
    </xf>
    <xf numFmtId="0" fontId="8" fillId="0" borderId="11" xfId="0" applyFont="1" applyBorder="1" applyAlignment="1">
      <alignment horizontal="center" vertical="center" shrinkToFit="1"/>
    </xf>
    <xf numFmtId="0" fontId="8" fillId="0" borderId="15" xfId="0" applyFont="1" applyBorder="1" applyAlignment="1">
      <alignment horizontal="center" vertical="center" shrinkToFit="1"/>
    </xf>
    <xf numFmtId="0" fontId="8" fillId="0" borderId="36" xfId="4" applyFont="1" applyBorder="1" applyAlignment="1" applyProtection="1">
      <alignment horizontal="left" vertical="center" shrinkToFit="1"/>
      <protection locked="0"/>
    </xf>
    <xf numFmtId="0" fontId="0" fillId="0" borderId="36" xfId="0" applyBorder="1" applyAlignment="1" applyProtection="1">
      <alignment horizontal="left" vertical="center" shrinkToFit="1"/>
      <protection locked="0"/>
    </xf>
    <xf numFmtId="0" fontId="8" fillId="0" borderId="0" xfId="7" applyFont="1" applyAlignment="1" applyProtection="1">
      <alignment horizontal="left" vertical="center"/>
      <protection locked="0"/>
    </xf>
    <xf numFmtId="0" fontId="8" fillId="0" borderId="0" xfId="7" applyFont="1" applyAlignment="1" applyProtection="1">
      <alignment horizontal="left" vertical="center" wrapText="1"/>
      <protection locked="0"/>
    </xf>
    <xf numFmtId="0" fontId="8" fillId="0" borderId="0" xfId="4" applyFont="1" applyAlignment="1" applyProtection="1">
      <alignment horizontal="left" vertical="center"/>
      <protection locked="0"/>
    </xf>
    <xf numFmtId="178" fontId="8" fillId="0" borderId="0" xfId="4" applyNumberFormat="1" applyFont="1" applyAlignment="1" applyProtection="1">
      <alignment horizontal="center" vertical="center"/>
      <protection locked="0"/>
    </xf>
    <xf numFmtId="20" fontId="8" fillId="0" borderId="0" xfId="4" applyNumberFormat="1" applyFont="1" applyAlignment="1" applyProtection="1">
      <alignment horizontal="center" vertical="center"/>
      <protection locked="0"/>
    </xf>
    <xf numFmtId="0" fontId="8" fillId="0" borderId="35" xfId="4" applyFont="1" applyBorder="1" applyAlignment="1" applyProtection="1">
      <alignment horizontal="left" vertical="center" shrinkToFit="1"/>
      <protection locked="0"/>
    </xf>
    <xf numFmtId="0" fontId="0" fillId="0" borderId="35" xfId="0" applyBorder="1" applyAlignment="1" applyProtection="1">
      <alignment horizontal="left" vertical="center" shrinkToFit="1"/>
      <protection locked="0"/>
    </xf>
    <xf numFmtId="38" fontId="8" fillId="0" borderId="0" xfId="6" applyFont="1" applyFill="1" applyAlignment="1" applyProtection="1">
      <alignment horizontal="right" vertical="center"/>
      <protection locked="0"/>
    </xf>
    <xf numFmtId="0" fontId="8" fillId="0" borderId="0" xfId="0" applyFont="1" applyAlignment="1">
      <alignment vertical="center" wrapText="1"/>
    </xf>
    <xf numFmtId="0" fontId="8" fillId="0" borderId="0" xfId="4" applyFont="1" applyAlignment="1" applyProtection="1">
      <alignment horizontal="justify" vertical="top" wrapText="1"/>
      <protection locked="0"/>
    </xf>
    <xf numFmtId="176" fontId="8" fillId="0" borderId="0" xfId="4" applyNumberFormat="1" applyFont="1" applyAlignment="1" applyProtection="1">
      <alignment horizontal="center" vertical="top" shrinkToFit="1"/>
      <protection locked="0"/>
    </xf>
    <xf numFmtId="0" fontId="8" fillId="2" borderId="0" xfId="0" applyFont="1" applyFill="1" applyAlignment="1">
      <alignment horizontal="left" vertical="center" shrinkToFit="1"/>
    </xf>
    <xf numFmtId="0" fontId="10" fillId="0" borderId="21" xfId="0" applyFont="1" applyBorder="1" applyAlignment="1">
      <alignment horizontal="center" vertical="center" shrinkToFit="1"/>
    </xf>
    <xf numFmtId="0" fontId="10" fillId="0" borderId="21" xfId="0" applyFont="1" applyBorder="1" applyAlignment="1">
      <alignment horizontal="center" vertical="center"/>
    </xf>
    <xf numFmtId="0" fontId="10" fillId="0" borderId="21" xfId="0" applyFont="1" applyBorder="1" applyAlignment="1">
      <alignment horizontal="center" vertical="center" wrapText="1"/>
    </xf>
    <xf numFmtId="0" fontId="10" fillId="2" borderId="21" xfId="0" applyFont="1" applyFill="1" applyBorder="1" applyAlignment="1">
      <alignment horizontal="center" vertical="center"/>
    </xf>
  </cellXfs>
  <cellStyles count="10">
    <cellStyle name="桁区切り" xfId="6" builtinId="6"/>
    <cellStyle name="桁区切り 2" xfId="1" xr:uid="{00000000-0005-0000-0000-000001000000}"/>
    <cellStyle name="桁区切り 3" xfId="2" xr:uid="{00000000-0005-0000-0000-000002000000}"/>
    <cellStyle name="通貨 2" xfId="5" xr:uid="{00000000-0005-0000-0000-000003000000}"/>
    <cellStyle name="標準" xfId="0" builtinId="0"/>
    <cellStyle name="標準 2" xfId="3" xr:uid="{00000000-0005-0000-0000-000005000000}"/>
    <cellStyle name="標準 3" xfId="4" xr:uid="{00000000-0005-0000-0000-000006000000}"/>
    <cellStyle name="標準 3 2" xfId="7" xr:uid="{00000000-0005-0000-0000-000007000000}"/>
    <cellStyle name="標準 3 2 2" xfId="8" xr:uid="{8391E8BB-FC7E-41EB-9E33-47EFFEF1F39C}"/>
    <cellStyle name="標準 4" xfId="9" xr:uid="{001FF794-BA24-483F-8887-C46DAA110D70}"/>
  </cellStyles>
  <dxfs count="17">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35</xdr:col>
      <xdr:colOff>137532</xdr:colOff>
      <xdr:row>10</xdr:row>
      <xdr:rowOff>185853</xdr:rowOff>
    </xdr:from>
    <xdr:to>
      <xdr:col>64</xdr:col>
      <xdr:colOff>2788</xdr:colOff>
      <xdr:row>25</xdr:row>
      <xdr:rowOff>69850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6176382" y="2281353"/>
          <a:ext cx="4837306" cy="2360497"/>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95251</xdr:colOff>
      <xdr:row>36</xdr:row>
      <xdr:rowOff>152400</xdr:rowOff>
    </xdr:from>
    <xdr:to>
      <xdr:col>54</xdr:col>
      <xdr:colOff>38101</xdr:colOff>
      <xdr:row>39</xdr:row>
      <xdr:rowOff>0</xdr:rowOff>
    </xdr:to>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6800851" y="7153275"/>
          <a:ext cx="3562350"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95250</xdr:colOff>
      <xdr:row>36</xdr:row>
      <xdr:rowOff>152400</xdr:rowOff>
    </xdr:from>
    <xdr:to>
      <xdr:col>52</xdr:col>
      <xdr:colOff>9525</xdr:colOff>
      <xdr:row>39</xdr:row>
      <xdr:rowOff>0</xdr:rowOff>
    </xdr:to>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6800850" y="7153275"/>
          <a:ext cx="3152775" cy="80010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「３．研修等の開催に要する経費」の数字を、</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pPr marL="0" indent="0"/>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申請書類の入力シートに入力してください。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xdr:txBody>
    </xdr:sp>
    <xdr:clientData/>
  </xdr:twoCellAnchor>
  <xdr:twoCellAnchor>
    <xdr:from>
      <xdr:col>35</xdr:col>
      <xdr:colOff>140476</xdr:colOff>
      <xdr:row>10</xdr:row>
      <xdr:rowOff>185854</xdr:rowOff>
    </xdr:from>
    <xdr:to>
      <xdr:col>64</xdr:col>
      <xdr:colOff>23233</xdr:colOff>
      <xdr:row>25</xdr:row>
      <xdr:rowOff>25918</xdr:rowOff>
    </xdr:to>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6075782" y="2252844"/>
          <a:ext cx="4768369" cy="2282870"/>
        </a:xfrm>
        <a:prstGeom prst="rect">
          <a:avLst/>
        </a:prstGeom>
        <a:solidFill>
          <a:schemeClr val="bg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・開催する研修ごとにファイルを作成してください。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・黄色の塗りつぶしに入力をお願いいたします。</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・関数や書式の変更はしないでください。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・講師ごとにシート</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の「行程表及び諸謝金等積算書」を入力してください。</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A</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endParaRPr>
        </a:p>
        <a:p>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B</a:t>
          </a: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tx1">
                  <a:lumMod val="85000"/>
                  <a:lumOff val="15000"/>
                </a:schemeClr>
              </a:solidFill>
              <a:effectLst/>
              <a:latin typeface="游ゴシック" panose="020B0400000000000000" pitchFamily="50" charset="-128"/>
              <a:ea typeface="游ゴシック" panose="020B0400000000000000" pitchFamily="50" charset="-128"/>
              <a:cs typeface="+mn-cs"/>
            </a:rPr>
            <a:t>　</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C</a:t>
          </a:r>
          <a:r>
            <a:rPr kumimoji="1" lang="ja-JP" altLang="ja-JP" sz="1100" b="1">
              <a:solidFill>
                <a:schemeClr val="dk1"/>
              </a:solidFill>
              <a:effectLst/>
              <a:latin typeface="游ゴシック" panose="020B0400000000000000" pitchFamily="50" charset="-128"/>
              <a:ea typeface="游ゴシック" panose="020B0400000000000000" pitchFamily="50" charset="-128"/>
              <a:cs typeface="+mn-cs"/>
            </a:rPr>
            <a:t>」</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D</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　氏名</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は「</a:t>
          </a:r>
          <a:r>
            <a:rPr kumimoji="1" lang="en-US" altLang="ja-JP" sz="1100" b="1">
              <a:solidFill>
                <a:schemeClr val="dk1"/>
              </a:solidFill>
              <a:effectLst/>
              <a:latin typeface="游ゴシック" panose="020B0400000000000000" pitchFamily="50" charset="-128"/>
              <a:ea typeface="游ゴシック" panose="020B0400000000000000" pitchFamily="50" charset="-128"/>
              <a:cs typeface="+mn-cs"/>
            </a:rPr>
            <a:t>E</a:t>
          </a:r>
          <a:r>
            <a:rPr kumimoji="1" lang="ja-JP" altLang="en-US" sz="1100" b="1">
              <a:solidFill>
                <a:schemeClr val="dk1"/>
              </a:solidFill>
              <a:effectLst/>
              <a:latin typeface="游ゴシック" panose="020B0400000000000000" pitchFamily="50" charset="-128"/>
              <a:ea typeface="游ゴシック" panose="020B0400000000000000" pitchFamily="50" charset="-128"/>
              <a:cs typeface="+mn-cs"/>
            </a:rPr>
            <a:t>」シート</a:t>
          </a:r>
          <a:endParaRPr kumimoji="1" lang="en-US" altLang="ja-JP" sz="800" b="1">
            <a:solidFill>
              <a:srgbClr val="FF0000"/>
            </a:solidFill>
            <a:effectLst/>
            <a:latin typeface="游ゴシック" panose="020B0400000000000000" pitchFamily="50" charset="-128"/>
            <a:ea typeface="游ゴシック" panose="020B0400000000000000" pitchFamily="50" charset="-128"/>
            <a:cs typeface="+mn-cs"/>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CA46"/>
  <sheetViews>
    <sheetView showZeros="0" tabSelected="1" zoomScale="85" zoomScaleNormal="85" zoomScaleSheetLayoutView="85" workbookViewId="0">
      <selection activeCell="D44" sqref="D44"/>
    </sheetView>
  </sheetViews>
  <sheetFormatPr defaultColWidth="2.42578125" defaultRowHeight="15.75"/>
  <cols>
    <col min="1" max="21" width="2.42578125" style="26"/>
    <col min="22" max="22" width="3" style="26" bestFit="1" customWidth="1"/>
    <col min="23" max="16384" width="2.42578125" style="26"/>
  </cols>
  <sheetData>
    <row r="1" spans="1:35">
      <c r="A1" s="107" t="s">
        <v>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5.75" customHeight="1">
      <c r="B5" s="75"/>
      <c r="Q5" s="107" t="s">
        <v>2</v>
      </c>
      <c r="R5" s="107"/>
      <c r="S5" s="107"/>
      <c r="T5" s="107"/>
      <c r="U5" s="112" t="s">
        <v>3</v>
      </c>
      <c r="V5" s="112"/>
      <c r="W5" s="112"/>
      <c r="X5" s="112"/>
      <c r="Y5" s="112"/>
      <c r="Z5" s="112"/>
      <c r="AA5" s="112"/>
      <c r="AB5" s="112"/>
      <c r="AC5" s="112"/>
      <c r="AD5" s="112"/>
      <c r="AE5" s="112"/>
      <c r="AF5" s="112"/>
      <c r="AG5" s="112"/>
      <c r="AH5" s="112"/>
      <c r="AI5" s="112"/>
    </row>
    <row r="6" spans="1:35">
      <c r="B6" s="75"/>
      <c r="Q6" s="107" t="s">
        <v>4</v>
      </c>
      <c r="R6" s="107"/>
      <c r="S6" s="107"/>
      <c r="T6" s="107"/>
      <c r="U6" s="112" t="s">
        <v>5</v>
      </c>
      <c r="V6" s="112"/>
      <c r="W6" s="112"/>
      <c r="X6" s="112"/>
      <c r="Y6" s="112"/>
      <c r="Z6" s="112"/>
      <c r="AA6" s="112"/>
      <c r="AB6" s="112"/>
      <c r="AC6" s="112"/>
      <c r="AD6" s="112"/>
      <c r="AE6" s="112"/>
      <c r="AF6" s="112"/>
      <c r="AG6" s="112"/>
      <c r="AH6" s="112"/>
      <c r="AI6" s="112"/>
    </row>
    <row r="7" spans="1:35">
      <c r="B7" s="75"/>
      <c r="Q7" s="113" t="s">
        <v>6</v>
      </c>
      <c r="R7" s="113"/>
      <c r="S7" s="113"/>
      <c r="T7" s="113"/>
      <c r="U7" s="111" t="s">
        <v>7</v>
      </c>
      <c r="V7" s="111"/>
      <c r="W7" s="111"/>
      <c r="X7" s="111"/>
      <c r="Y7" s="111"/>
      <c r="Z7" s="111"/>
      <c r="AA7" s="111"/>
      <c r="AB7" s="111"/>
      <c r="AC7" s="111"/>
      <c r="AD7" s="111"/>
      <c r="AE7" s="111"/>
      <c r="AF7" s="111"/>
      <c r="AG7" s="111"/>
      <c r="AH7" s="111"/>
      <c r="AI7" s="111"/>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07" t="s">
        <v>13</v>
      </c>
      <c r="L10" s="107"/>
      <c r="M10" s="107"/>
      <c r="N10" s="107"/>
      <c r="O10" s="107"/>
      <c r="P10" s="107"/>
      <c r="Q10" s="107"/>
      <c r="R10" s="107"/>
      <c r="S10" s="107"/>
      <c r="T10" s="107"/>
      <c r="U10" s="107"/>
      <c r="V10" s="107"/>
      <c r="W10" s="107"/>
      <c r="X10" s="107"/>
      <c r="Y10" s="107"/>
      <c r="Z10" s="107"/>
      <c r="AA10" s="107"/>
      <c r="AB10" s="107"/>
      <c r="AC10" s="107"/>
      <c r="AD10" s="107"/>
      <c r="AE10" s="107"/>
      <c r="AF10" s="107"/>
      <c r="AG10" s="107"/>
      <c r="AH10" s="107"/>
      <c r="AI10" s="107"/>
    </row>
    <row r="11" spans="1:35">
      <c r="C11" s="26" t="s">
        <v>14</v>
      </c>
      <c r="D11" s="107" t="s">
        <v>15</v>
      </c>
      <c r="E11" s="107"/>
      <c r="F11" s="107"/>
      <c r="G11" s="107"/>
      <c r="H11" s="107"/>
      <c r="I11" s="107"/>
      <c r="J11" s="26" t="s">
        <v>12</v>
      </c>
      <c r="K11" s="117">
        <v>45931</v>
      </c>
      <c r="L11" s="117"/>
      <c r="M11" s="117"/>
      <c r="N11" s="117"/>
      <c r="O11" s="117"/>
      <c r="P11" s="117"/>
      <c r="Q11" s="117"/>
      <c r="R11" s="23"/>
      <c r="S11" s="118">
        <v>0.54166666666666652</v>
      </c>
      <c r="T11" s="118"/>
      <c r="U11" s="118"/>
      <c r="V11" s="26" t="str">
        <f>IF(S11="","","～")</f>
        <v>～</v>
      </c>
      <c r="W11" s="118">
        <v>0.70833333333333337</v>
      </c>
      <c r="X11" s="118"/>
      <c r="Y11" s="118"/>
    </row>
    <row r="12" spans="1:35">
      <c r="B12" s="75" t="s">
        <v>16</v>
      </c>
      <c r="K12" s="117"/>
      <c r="L12" s="117"/>
      <c r="M12" s="117"/>
      <c r="N12" s="117"/>
      <c r="O12" s="117"/>
      <c r="P12" s="117"/>
      <c r="Q12" s="117"/>
      <c r="R12" s="23"/>
      <c r="S12" s="118"/>
      <c r="T12" s="118"/>
      <c r="U12" s="118"/>
      <c r="V12" s="26" t="str">
        <f>IF(S12="","","～")</f>
        <v/>
      </c>
      <c r="W12" s="118"/>
      <c r="X12" s="118"/>
      <c r="Y12" s="118"/>
    </row>
    <row r="13" spans="1:35">
      <c r="B13" s="75"/>
      <c r="C13" s="26" t="s">
        <v>17</v>
      </c>
      <c r="D13" s="107" t="s">
        <v>18</v>
      </c>
      <c r="E13" s="107"/>
      <c r="F13" s="107"/>
      <c r="G13" s="107"/>
      <c r="J13" s="26" t="s">
        <v>12</v>
      </c>
      <c r="K13" s="132" t="s">
        <v>19</v>
      </c>
      <c r="L13" s="132"/>
      <c r="M13" s="132"/>
      <c r="N13" s="132"/>
      <c r="O13" s="107" t="s">
        <v>20</v>
      </c>
      <c r="P13" s="107"/>
      <c r="Q13" s="107"/>
      <c r="R13" s="107"/>
      <c r="S13" s="107"/>
      <c r="T13" s="107"/>
      <c r="U13" s="107"/>
      <c r="V13" s="107"/>
      <c r="W13" s="107"/>
      <c r="X13" s="107"/>
      <c r="Y13" s="107"/>
      <c r="Z13" s="107"/>
      <c r="AA13" s="107"/>
      <c r="AB13" s="107"/>
      <c r="AC13" s="107"/>
      <c r="AD13" s="107"/>
      <c r="AE13" s="107"/>
      <c r="AF13" s="107"/>
      <c r="AG13" s="107"/>
      <c r="AH13" s="107"/>
      <c r="AI13" s="107"/>
    </row>
    <row r="14" spans="1:35">
      <c r="B14" s="75"/>
      <c r="K14" s="132" t="s">
        <v>21</v>
      </c>
      <c r="L14" s="132"/>
      <c r="M14" s="132"/>
      <c r="N14" s="132"/>
      <c r="O14" s="107" t="s">
        <v>22</v>
      </c>
      <c r="P14" s="107"/>
      <c r="Q14" s="107"/>
      <c r="R14" s="107"/>
      <c r="S14" s="107"/>
      <c r="T14" s="107"/>
      <c r="U14" s="107"/>
      <c r="V14" s="107"/>
      <c r="W14" s="107"/>
      <c r="X14" s="107"/>
      <c r="Y14" s="107"/>
      <c r="Z14" s="107"/>
      <c r="AA14" s="107"/>
      <c r="AB14" s="107"/>
      <c r="AC14" s="107"/>
      <c r="AD14" s="107"/>
      <c r="AE14" s="107"/>
      <c r="AF14" s="107"/>
      <c r="AG14" s="107"/>
      <c r="AH14" s="107"/>
      <c r="AI14" s="107"/>
    </row>
    <row r="15" spans="1:35">
      <c r="B15" s="75"/>
      <c r="C15" s="26" t="s">
        <v>23</v>
      </c>
      <c r="D15" s="107" t="s">
        <v>24</v>
      </c>
      <c r="E15" s="107"/>
      <c r="F15" s="107"/>
      <c r="G15" s="107"/>
      <c r="H15" s="107"/>
      <c r="I15" s="107"/>
      <c r="J15" s="26" t="s">
        <v>12</v>
      </c>
      <c r="K15" s="130">
        <v>28</v>
      </c>
      <c r="L15" s="130"/>
      <c r="M15" s="130"/>
      <c r="N15" s="130"/>
      <c r="O15" s="130"/>
      <c r="P15" s="26" t="s">
        <v>25</v>
      </c>
      <c r="Q15" s="133" t="s">
        <v>26</v>
      </c>
      <c r="R15" s="133"/>
      <c r="S15" s="133"/>
      <c r="T15" s="133"/>
      <c r="U15" s="133"/>
      <c r="V15" s="133"/>
    </row>
    <row r="16" spans="1:35">
      <c r="B16" s="75"/>
      <c r="C16" s="26" t="s">
        <v>27</v>
      </c>
      <c r="D16" s="107" t="s">
        <v>28</v>
      </c>
      <c r="E16" s="107"/>
      <c r="F16" s="107"/>
      <c r="G16" s="107"/>
      <c r="H16" s="107"/>
      <c r="I16" s="107"/>
      <c r="J16" s="26" t="s">
        <v>12</v>
      </c>
      <c r="K16" s="131" t="s">
        <v>29</v>
      </c>
      <c r="L16" s="131"/>
      <c r="M16" s="131"/>
      <c r="N16" s="126" t="s">
        <v>30</v>
      </c>
      <c r="O16" s="126"/>
      <c r="P16" s="126"/>
      <c r="Q16" s="126"/>
      <c r="R16" s="126"/>
      <c r="S16" s="127"/>
      <c r="T16" s="131" t="s">
        <v>31</v>
      </c>
      <c r="U16" s="131"/>
      <c r="V16" s="131"/>
      <c r="W16" s="126" t="s">
        <v>32</v>
      </c>
      <c r="X16" s="126"/>
      <c r="Y16" s="126"/>
      <c r="Z16" s="126"/>
      <c r="AA16" s="126"/>
      <c r="AB16" s="126"/>
      <c r="AC16" s="127"/>
      <c r="AD16" s="127"/>
      <c r="AE16" s="127"/>
      <c r="AF16" s="127"/>
      <c r="AG16" s="127"/>
      <c r="AH16" s="127"/>
      <c r="AI16" s="127"/>
    </row>
    <row r="17" spans="2:79">
      <c r="B17" s="75"/>
      <c r="K17" s="114" t="s">
        <v>33</v>
      </c>
      <c r="L17" s="114"/>
      <c r="M17" s="114"/>
      <c r="N17" s="115"/>
      <c r="O17" s="115"/>
      <c r="P17" s="115"/>
      <c r="Q17" s="115"/>
      <c r="R17" s="115"/>
      <c r="S17" s="115"/>
      <c r="T17" s="114" t="s">
        <v>34</v>
      </c>
      <c r="U17" s="114"/>
      <c r="V17" s="114"/>
      <c r="W17" s="115"/>
      <c r="X17" s="115"/>
      <c r="Y17" s="115"/>
      <c r="Z17" s="115"/>
      <c r="AA17" s="115"/>
      <c r="AB17" s="115"/>
      <c r="AC17" s="116"/>
      <c r="AD17" s="116"/>
      <c r="AE17" s="116"/>
      <c r="AF17" s="116"/>
      <c r="AG17" s="116"/>
      <c r="AH17" s="116"/>
      <c r="AI17" s="116"/>
    </row>
    <row r="18" spans="2:79">
      <c r="B18" s="75"/>
      <c r="K18" s="114" t="s">
        <v>35</v>
      </c>
      <c r="L18" s="114"/>
      <c r="M18" s="114"/>
      <c r="N18" s="115"/>
      <c r="O18" s="115"/>
      <c r="P18" s="115"/>
      <c r="Q18" s="115"/>
      <c r="R18" s="115"/>
      <c r="S18" s="116"/>
      <c r="T18" s="114" t="s">
        <v>36</v>
      </c>
      <c r="U18" s="114"/>
      <c r="V18" s="114"/>
      <c r="W18" s="115"/>
      <c r="X18" s="115"/>
      <c r="Y18" s="115"/>
      <c r="Z18" s="115"/>
      <c r="AA18" s="115"/>
      <c r="AB18" s="115"/>
      <c r="AC18" s="116"/>
      <c r="AD18" s="116"/>
      <c r="AE18" s="116"/>
      <c r="AF18" s="116"/>
      <c r="AG18" s="116"/>
      <c r="AH18" s="116"/>
      <c r="AI18" s="116"/>
    </row>
    <row r="19" spans="2:79">
      <c r="B19" s="75"/>
      <c r="K19" s="114" t="s">
        <v>37</v>
      </c>
      <c r="L19" s="114"/>
      <c r="M19" s="114"/>
      <c r="N19" s="115"/>
      <c r="O19" s="115"/>
      <c r="P19" s="115"/>
      <c r="Q19" s="115"/>
      <c r="R19" s="115"/>
      <c r="S19" s="115"/>
      <c r="T19" s="114" t="s">
        <v>38</v>
      </c>
      <c r="U19" s="114"/>
      <c r="V19" s="114"/>
      <c r="W19" s="115"/>
      <c r="X19" s="115"/>
      <c r="Y19" s="115"/>
      <c r="Z19" s="115"/>
      <c r="AA19" s="115"/>
      <c r="AB19" s="115"/>
      <c r="AC19" s="116"/>
      <c r="AD19" s="116"/>
      <c r="AE19" s="116"/>
      <c r="AF19" s="116"/>
      <c r="AG19" s="116"/>
      <c r="AH19" s="116"/>
      <c r="AI19" s="116"/>
    </row>
    <row r="20" spans="2:79">
      <c r="B20" s="75"/>
      <c r="K20" s="114" t="s">
        <v>39</v>
      </c>
      <c r="L20" s="114"/>
      <c r="M20" s="114"/>
      <c r="N20" s="115"/>
      <c r="O20" s="115"/>
      <c r="P20" s="115"/>
      <c r="Q20" s="115"/>
      <c r="R20" s="115"/>
      <c r="S20" s="116"/>
      <c r="T20" s="114" t="s">
        <v>40</v>
      </c>
      <c r="U20" s="114"/>
      <c r="V20" s="114"/>
      <c r="W20" s="115"/>
      <c r="X20" s="115"/>
      <c r="Y20" s="115"/>
      <c r="Z20" s="115"/>
      <c r="AA20" s="115"/>
      <c r="AB20" s="115"/>
      <c r="AC20" s="116"/>
      <c r="AD20" s="116"/>
      <c r="AE20" s="116"/>
      <c r="AF20" s="116"/>
      <c r="AG20" s="116"/>
      <c r="AH20" s="116"/>
      <c r="AI20" s="116"/>
    </row>
    <row r="21" spans="2:79">
      <c r="B21" s="75"/>
      <c r="C21" s="26" t="s">
        <v>41</v>
      </c>
    </row>
    <row r="22" spans="2:79">
      <c r="D22" s="124" t="s">
        <v>42</v>
      </c>
      <c r="E22" s="124"/>
      <c r="F22" s="124"/>
      <c r="G22" s="124"/>
      <c r="H22" s="124"/>
      <c r="I22" s="124"/>
      <c r="J22" s="124"/>
      <c r="K22" s="124"/>
      <c r="L22" s="124"/>
      <c r="M22" s="124"/>
      <c r="N22" s="124"/>
      <c r="O22" s="124"/>
      <c r="P22" s="124"/>
      <c r="Q22" s="124"/>
      <c r="R22" s="124"/>
      <c r="S22" s="124"/>
      <c r="T22" s="124"/>
      <c r="U22" s="124"/>
      <c r="V22" s="124"/>
      <c r="W22" s="124"/>
      <c r="X22" s="124"/>
      <c r="Y22" s="124"/>
      <c r="Z22" s="124"/>
      <c r="AA22" s="124"/>
      <c r="AB22" s="124"/>
      <c r="AC22" s="124"/>
      <c r="AD22" s="124"/>
      <c r="AE22" s="124"/>
      <c r="AF22" s="124"/>
      <c r="AG22" s="124"/>
      <c r="AH22" s="124"/>
      <c r="AI22" s="78"/>
    </row>
    <row r="23" spans="2:79">
      <c r="D23" s="124"/>
      <c r="E23" s="124"/>
      <c r="F23" s="124"/>
      <c r="G23" s="124"/>
      <c r="H23" s="124"/>
      <c r="I23" s="124"/>
      <c r="J23" s="124"/>
      <c r="K23" s="124"/>
      <c r="L23" s="124"/>
      <c r="M23" s="124"/>
      <c r="N23" s="124"/>
      <c r="O23" s="124"/>
      <c r="P23" s="124"/>
      <c r="Q23" s="124"/>
      <c r="R23" s="124"/>
      <c r="S23" s="124"/>
      <c r="T23" s="124"/>
      <c r="U23" s="124"/>
      <c r="V23" s="124"/>
      <c r="W23" s="124"/>
      <c r="X23" s="124"/>
      <c r="Y23" s="124"/>
      <c r="Z23" s="124"/>
      <c r="AA23" s="124"/>
      <c r="AB23" s="124"/>
      <c r="AC23" s="124"/>
      <c r="AD23" s="124"/>
      <c r="AE23" s="124"/>
      <c r="AF23" s="124"/>
      <c r="AG23" s="124"/>
      <c r="AH23" s="124"/>
      <c r="AI23" s="78"/>
    </row>
    <row r="24" spans="2:79" s="25" customFormat="1">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24" t="s">
        <v>44</v>
      </c>
      <c r="E26" s="124"/>
      <c r="F26" s="124"/>
      <c r="G26" s="124"/>
      <c r="H26" s="124"/>
      <c r="I26" s="124"/>
      <c r="J26" s="124"/>
      <c r="K26" s="124"/>
      <c r="L26" s="124"/>
      <c r="M26" s="124"/>
      <c r="N26" s="124"/>
      <c r="O26" s="124"/>
      <c r="P26" s="124"/>
      <c r="Q26" s="124"/>
      <c r="R26" s="124"/>
      <c r="S26" s="124"/>
      <c r="T26" s="124"/>
      <c r="U26" s="124"/>
      <c r="V26" s="124"/>
      <c r="W26" s="124"/>
      <c r="X26" s="124"/>
      <c r="Y26" s="124"/>
      <c r="Z26" s="124"/>
      <c r="AA26" s="124"/>
      <c r="AB26" s="124"/>
      <c r="AC26" s="124"/>
      <c r="AD26" s="124"/>
      <c r="AE26" s="124"/>
      <c r="AF26" s="124"/>
      <c r="AG26" s="124"/>
      <c r="AH26" s="124"/>
      <c r="AI26" s="78"/>
    </row>
    <row r="27" spans="2:79">
      <c r="D27" s="124"/>
      <c r="E27" s="124"/>
      <c r="F27" s="124"/>
      <c r="G27" s="124"/>
      <c r="H27" s="124"/>
      <c r="I27" s="124"/>
      <c r="J27" s="124"/>
      <c r="K27" s="124"/>
      <c r="L27" s="124"/>
      <c r="M27" s="124"/>
      <c r="N27" s="124"/>
      <c r="O27" s="124"/>
      <c r="P27" s="124"/>
      <c r="Q27" s="124"/>
      <c r="R27" s="124"/>
      <c r="S27" s="124"/>
      <c r="T27" s="124"/>
      <c r="U27" s="124"/>
      <c r="V27" s="124"/>
      <c r="W27" s="124"/>
      <c r="X27" s="124"/>
      <c r="Y27" s="124"/>
      <c r="Z27" s="124"/>
      <c r="AA27" s="124"/>
      <c r="AB27" s="124"/>
      <c r="AC27" s="124"/>
      <c r="AD27" s="124"/>
      <c r="AE27" s="124"/>
      <c r="AF27" s="124"/>
      <c r="AG27" s="124"/>
      <c r="AH27" s="124"/>
      <c r="AI27" s="78"/>
    </row>
    <row r="28" spans="2:79">
      <c r="D28" s="124"/>
      <c r="E28" s="124"/>
      <c r="F28" s="124"/>
      <c r="G28" s="124"/>
      <c r="H28" s="124"/>
      <c r="I28" s="124"/>
      <c r="J28" s="124"/>
      <c r="K28" s="124"/>
      <c r="L28" s="124"/>
      <c r="M28" s="124"/>
      <c r="N28" s="124"/>
      <c r="O28" s="124"/>
      <c r="P28" s="124"/>
      <c r="Q28" s="124"/>
      <c r="R28" s="124"/>
      <c r="S28" s="124"/>
      <c r="T28" s="124"/>
      <c r="U28" s="124"/>
      <c r="V28" s="124"/>
      <c r="W28" s="124"/>
      <c r="X28" s="124"/>
      <c r="Y28" s="124"/>
      <c r="Z28" s="124"/>
      <c r="AA28" s="124"/>
      <c r="AB28" s="124"/>
      <c r="AC28" s="124"/>
      <c r="AD28" s="124"/>
      <c r="AE28" s="124"/>
      <c r="AF28" s="124"/>
      <c r="AG28" s="124"/>
      <c r="AH28" s="124"/>
      <c r="AI28" s="78"/>
    </row>
    <row r="29" spans="2:79">
      <c r="D29" s="124"/>
      <c r="E29" s="124"/>
      <c r="F29" s="124"/>
      <c r="G29" s="124"/>
      <c r="H29" s="124"/>
      <c r="I29" s="124"/>
      <c r="J29" s="124"/>
      <c r="K29" s="124"/>
      <c r="L29" s="124"/>
      <c r="M29" s="124"/>
      <c r="N29" s="124"/>
      <c r="O29" s="124"/>
      <c r="P29" s="124"/>
      <c r="Q29" s="124"/>
      <c r="R29" s="124"/>
      <c r="S29" s="124"/>
      <c r="T29" s="124"/>
      <c r="U29" s="124"/>
      <c r="V29" s="124"/>
      <c r="W29" s="124"/>
      <c r="X29" s="124"/>
      <c r="Y29" s="124"/>
      <c r="Z29" s="124"/>
      <c r="AA29" s="124"/>
      <c r="AB29" s="124"/>
      <c r="AC29" s="124"/>
      <c r="AD29" s="124"/>
      <c r="AE29" s="124"/>
      <c r="AF29" s="124"/>
      <c r="AG29" s="124"/>
      <c r="AH29" s="124"/>
      <c r="AI29" s="78"/>
    </row>
    <row r="30" spans="2:79">
      <c r="D30" s="124"/>
      <c r="E30" s="124"/>
      <c r="F30" s="124"/>
      <c r="G30" s="124"/>
      <c r="H30" s="124"/>
      <c r="I30" s="124"/>
      <c r="J30" s="124"/>
      <c r="K30" s="124"/>
      <c r="L30" s="124"/>
      <c r="M30" s="124"/>
      <c r="N30" s="124"/>
      <c r="O30" s="124"/>
      <c r="P30" s="124"/>
      <c r="Q30" s="124"/>
      <c r="R30" s="124"/>
      <c r="S30" s="124"/>
      <c r="T30" s="124"/>
      <c r="U30" s="124"/>
      <c r="V30" s="124"/>
      <c r="W30" s="124"/>
      <c r="X30" s="124"/>
      <c r="Y30" s="124"/>
      <c r="Z30" s="124"/>
      <c r="AA30" s="124"/>
      <c r="AB30" s="124"/>
      <c r="AC30" s="124"/>
      <c r="AD30" s="124"/>
      <c r="AE30" s="124"/>
      <c r="AF30" s="124"/>
      <c r="AG30" s="124"/>
      <c r="AH30" s="124"/>
      <c r="AI30" s="78"/>
    </row>
    <row r="31" spans="2:79">
      <c r="D31" s="124"/>
      <c r="E31" s="124"/>
      <c r="F31" s="124"/>
      <c r="G31" s="124"/>
      <c r="H31" s="124"/>
      <c r="I31" s="124"/>
      <c r="J31" s="124"/>
      <c r="K31" s="124"/>
      <c r="L31" s="124"/>
      <c r="M31" s="124"/>
      <c r="N31" s="124"/>
      <c r="O31" s="124"/>
      <c r="P31" s="124"/>
      <c r="Q31" s="124"/>
      <c r="R31" s="124"/>
      <c r="S31" s="124"/>
      <c r="T31" s="124"/>
      <c r="U31" s="124"/>
      <c r="V31" s="124"/>
      <c r="W31" s="124"/>
      <c r="X31" s="124"/>
      <c r="Y31" s="124"/>
      <c r="Z31" s="124"/>
      <c r="AA31" s="124"/>
      <c r="AB31" s="124"/>
      <c r="AC31" s="124"/>
      <c r="AD31" s="124"/>
      <c r="AE31" s="124"/>
      <c r="AF31" s="124"/>
      <c r="AG31" s="124"/>
      <c r="AH31" s="124"/>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19" t="s">
        <v>46</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I35" s="78"/>
    </row>
    <row r="36" spans="1:79">
      <c r="AH36" s="80"/>
      <c r="AI36" s="78"/>
    </row>
    <row r="37" spans="1:79">
      <c r="B37" s="76" t="s">
        <v>47</v>
      </c>
    </row>
    <row r="38" spans="1:79">
      <c r="C38" s="129" t="s">
        <v>48</v>
      </c>
      <c r="D38" s="129"/>
      <c r="E38" s="129"/>
      <c r="F38" s="129"/>
      <c r="G38" s="129"/>
      <c r="H38" s="129"/>
      <c r="I38" s="129"/>
      <c r="J38" s="125">
        <f>SUM(M39:O41)</f>
        <v>16648</v>
      </c>
      <c r="K38" s="125"/>
      <c r="L38" s="125"/>
      <c r="M38" s="125"/>
      <c r="N38" s="123" t="s">
        <v>49</v>
      </c>
      <c r="O38" s="123"/>
      <c r="P38" s="123"/>
      <c r="Q38" s="123"/>
      <c r="R38" s="123"/>
      <c r="S38" s="123"/>
      <c r="T38" s="123"/>
      <c r="U38" s="123"/>
      <c r="V38" s="125">
        <f>SUM(V39:X41)</f>
        <v>11648</v>
      </c>
      <c r="W38" s="125"/>
      <c r="X38" s="125"/>
      <c r="Y38" s="125"/>
      <c r="Z38" s="123" t="s">
        <v>50</v>
      </c>
      <c r="AA38" s="123"/>
      <c r="AB38" s="123"/>
      <c r="AC38" s="123"/>
      <c r="AD38" s="123"/>
      <c r="AE38" s="125">
        <f>SUM(AE39:AG41)</f>
        <v>5000</v>
      </c>
      <c r="AF38" s="125"/>
      <c r="AG38" s="125"/>
      <c r="AH38" s="125"/>
    </row>
    <row r="39" spans="1:79">
      <c r="D39" s="122" t="s">
        <v>51</v>
      </c>
      <c r="E39" s="122"/>
      <c r="F39" s="122"/>
      <c r="G39" s="121" t="s">
        <v>52</v>
      </c>
      <c r="H39" s="121"/>
      <c r="I39" s="121"/>
      <c r="J39" s="121"/>
      <c r="K39" s="121"/>
      <c r="L39" s="121"/>
      <c r="M39" s="128">
        <v>15000</v>
      </c>
      <c r="N39" s="128"/>
      <c r="O39" s="128"/>
      <c r="P39" s="121" t="s">
        <v>53</v>
      </c>
      <c r="Q39" s="121"/>
      <c r="R39" s="121"/>
      <c r="S39" s="121"/>
      <c r="T39" s="121"/>
      <c r="U39" s="121"/>
      <c r="V39" s="128">
        <v>10000</v>
      </c>
      <c r="W39" s="128"/>
      <c r="X39" s="128"/>
      <c r="Z39" s="123" t="s">
        <v>50</v>
      </c>
      <c r="AA39" s="123"/>
      <c r="AB39" s="123"/>
      <c r="AC39" s="123"/>
      <c r="AD39" s="123"/>
      <c r="AE39" s="125">
        <f t="shared" ref="AE39:AE41" si="0">M39-V39</f>
        <v>5000</v>
      </c>
      <c r="AF39" s="125"/>
      <c r="AG39" s="125"/>
      <c r="AI39" s="78"/>
    </row>
    <row r="40" spans="1:79">
      <c r="C40" s="79"/>
      <c r="D40" s="122" t="s">
        <v>54</v>
      </c>
      <c r="E40" s="122"/>
      <c r="F40" s="122"/>
      <c r="G40" s="121" t="s">
        <v>52</v>
      </c>
      <c r="H40" s="121"/>
      <c r="I40" s="121"/>
      <c r="J40" s="121"/>
      <c r="K40" s="121"/>
      <c r="L40" s="121"/>
      <c r="M40" s="125">
        <f>SUM('&lt;見本&gt;行程表及び諸謝金等積算書(公共)'!$O$12)-M41</f>
        <v>1648</v>
      </c>
      <c r="N40" s="125"/>
      <c r="O40" s="125"/>
      <c r="P40" s="121" t="s">
        <v>53</v>
      </c>
      <c r="Q40" s="121"/>
      <c r="R40" s="121"/>
      <c r="S40" s="121"/>
      <c r="T40" s="121"/>
      <c r="U40" s="121"/>
      <c r="V40" s="125">
        <f>SUM('&lt;見本&gt;行程表及び諸謝金等積算書(公共)'!$AB$12)-V41</f>
        <v>1648</v>
      </c>
      <c r="W40" s="125"/>
      <c r="X40" s="125"/>
      <c r="Z40" s="123" t="s">
        <v>50</v>
      </c>
      <c r="AA40" s="123"/>
      <c r="AB40" s="123"/>
      <c r="AC40" s="123"/>
      <c r="AD40" s="123"/>
      <c r="AE40" s="125">
        <f t="shared" si="0"/>
        <v>0</v>
      </c>
      <c r="AF40" s="125"/>
      <c r="AG40" s="125"/>
    </row>
    <row r="41" spans="1:79">
      <c r="C41" s="79"/>
      <c r="D41" s="122" t="s">
        <v>55</v>
      </c>
      <c r="E41" s="122"/>
      <c r="F41" s="122"/>
      <c r="G41" s="121" t="s">
        <v>52</v>
      </c>
      <c r="H41" s="121"/>
      <c r="I41" s="121"/>
      <c r="J41" s="121"/>
      <c r="K41" s="121"/>
      <c r="L41" s="121"/>
      <c r="M41" s="125">
        <f>SUM('&lt;見本&gt;行程表及び諸謝金等積算書(公共)'!$Q$10)</f>
        <v>0</v>
      </c>
      <c r="N41" s="125"/>
      <c r="O41" s="125"/>
      <c r="P41" s="121" t="s">
        <v>53</v>
      </c>
      <c r="Q41" s="121"/>
      <c r="R41" s="121"/>
      <c r="S41" s="121"/>
      <c r="T41" s="121"/>
      <c r="U41" s="121"/>
      <c r="V41" s="125">
        <f>SUM('&lt;見本&gt;行程表及び諸謝金等積算書(公共)'!$AD$10)</f>
        <v>0</v>
      </c>
      <c r="W41" s="125"/>
      <c r="X41" s="125"/>
      <c r="Z41" s="123" t="s">
        <v>50</v>
      </c>
      <c r="AA41" s="123"/>
      <c r="AB41" s="123"/>
      <c r="AC41" s="123"/>
      <c r="AD41" s="123"/>
      <c r="AE41" s="125">
        <f t="shared" si="0"/>
        <v>0</v>
      </c>
      <c r="AF41" s="125"/>
      <c r="AG41" s="125"/>
    </row>
    <row r="42" spans="1:79">
      <c r="C42" s="79"/>
      <c r="D42" s="110" t="s">
        <v>56</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ht="12.75">
      <c r="D43" s="119" t="s">
        <v>57</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0" t="s">
        <v>58</v>
      </c>
      <c r="B45" s="120"/>
      <c r="C45" s="124" t="s">
        <v>59</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79">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row>
  </sheetData>
  <sheetProtection sheet="1" selectLockedCells="1" selectUnlockedCells="1"/>
  <mergeCells count="81">
    <mergeCell ref="D15:I15"/>
    <mergeCell ref="K14:N14"/>
    <mergeCell ref="K13:N13"/>
    <mergeCell ref="O13:AI13"/>
    <mergeCell ref="O14:AI14"/>
    <mergeCell ref="Q15:V15"/>
    <mergeCell ref="D13:G13"/>
    <mergeCell ref="AE40:AG40"/>
    <mergeCell ref="Z39:AD39"/>
    <mergeCell ref="V39:X39"/>
    <mergeCell ref="K15:O15"/>
    <mergeCell ref="M40:O40"/>
    <mergeCell ref="AE38:AH38"/>
    <mergeCell ref="K20:M20"/>
    <mergeCell ref="T20:V20"/>
    <mergeCell ref="N20:S20"/>
    <mergeCell ref="W20:AI20"/>
    <mergeCell ref="K16:M16"/>
    <mergeCell ref="T16:V16"/>
    <mergeCell ref="K19:M19"/>
    <mergeCell ref="T19:V19"/>
    <mergeCell ref="W16:AI16"/>
    <mergeCell ref="W19:AI19"/>
    <mergeCell ref="D16:I16"/>
    <mergeCell ref="N19:S19"/>
    <mergeCell ref="N16:S16"/>
    <mergeCell ref="G39:L39"/>
    <mergeCell ref="P39:U39"/>
    <mergeCell ref="D39:F39"/>
    <mergeCell ref="M39:O39"/>
    <mergeCell ref="D22:AH23"/>
    <mergeCell ref="D26:AH32"/>
    <mergeCell ref="C35:AG35"/>
    <mergeCell ref="C38:I38"/>
    <mergeCell ref="J38:M38"/>
    <mergeCell ref="N38:U38"/>
    <mergeCell ref="AE39:AG39"/>
    <mergeCell ref="V38:Y38"/>
    <mergeCell ref="Z38:AD38"/>
    <mergeCell ref="D43:AH43"/>
    <mergeCell ref="A45:B45"/>
    <mergeCell ref="G41:L41"/>
    <mergeCell ref="D41:F41"/>
    <mergeCell ref="Z40:AD40"/>
    <mergeCell ref="D42:AG42"/>
    <mergeCell ref="C45:AI46"/>
    <mergeCell ref="D40:F40"/>
    <mergeCell ref="G40:L40"/>
    <mergeCell ref="M41:O41"/>
    <mergeCell ref="P40:U40"/>
    <mergeCell ref="V40:X40"/>
    <mergeCell ref="V41:X41"/>
    <mergeCell ref="AE41:AG41"/>
    <mergeCell ref="Z41:AD41"/>
    <mergeCell ref="P41:U41"/>
    <mergeCell ref="K12:Q12"/>
    <mergeCell ref="K11:Q11"/>
    <mergeCell ref="S12:U12"/>
    <mergeCell ref="S11:U11"/>
    <mergeCell ref="W12:Y12"/>
    <mergeCell ref="W11:Y11"/>
    <mergeCell ref="K17:M17"/>
    <mergeCell ref="N17:S17"/>
    <mergeCell ref="T17:V17"/>
    <mergeCell ref="W17:AI17"/>
    <mergeCell ref="K18:M18"/>
    <mergeCell ref="N18:S18"/>
    <mergeCell ref="T18:V18"/>
    <mergeCell ref="W18:AI18"/>
    <mergeCell ref="A1:AI1"/>
    <mergeCell ref="A3:AI3"/>
    <mergeCell ref="D11:I11"/>
    <mergeCell ref="D10:I10"/>
    <mergeCell ref="K10:AI10"/>
    <mergeCell ref="U7:AI7"/>
    <mergeCell ref="C9:AI9"/>
    <mergeCell ref="U5:AI5"/>
    <mergeCell ref="U6:AI6"/>
    <mergeCell ref="Q5:T5"/>
    <mergeCell ref="Q6:T6"/>
    <mergeCell ref="Q7:T7"/>
  </mergeCells>
  <phoneticPr fontId="5"/>
  <conditionalFormatting sqref="K10:AI10 M39:O39 V39:X39">
    <cfRule type="containsBlanks" dxfId="16" priority="1">
      <formula>LEN(TRIM(K10))=0</formula>
    </cfRule>
  </conditionalFormatting>
  <conditionalFormatting sqref="U5:U7 U7:AI7 K11:Q12 S11:U12 W11:Y12 O13:AI14 K15:O15 N16:S20 W16:AI20 D22:AH23 D26:AH32">
    <cfRule type="containsBlanks" dxfId="15" priority="3">
      <formula>LEN(TRIM(D5))=0</formula>
    </cfRule>
  </conditionalFormatting>
  <pageMargins left="0.59055118110236215" right="0.59055118110236215" top="0.59055118110236215" bottom="0.59055118110236215" header="0.39370078740157483" footer="0.27559055118110237"/>
  <pageSetup paperSize="9"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'(参考)諸謝金・宿泊費'!$B$3:$B$25</xm:f>
          </x14:formula1>
          <xm:sqref>O16:R16 O20:R20 N16:N20 O18:R18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FF0000"/>
    <pageSetUpPr fitToPage="1"/>
  </sheetPr>
  <dimension ref="A1:AH13"/>
  <sheetViews>
    <sheetView showZeros="0" zoomScale="85" zoomScaleNormal="85"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'&lt;見本&gt;計画書(公共)'!U5&amp;"　"&amp;'&lt;見本&gt;計画書(公共)'!U6</f>
        <v>社会福祉法人国交会　障害者支援施設自動車苑</v>
      </c>
      <c r="AC1" s="139"/>
      <c r="AD1" s="139"/>
      <c r="AE1" s="139"/>
      <c r="AF1" s="139"/>
      <c r="AG1" s="139"/>
      <c r="AH1" s="139"/>
    </row>
    <row r="2" spans="1:34" ht="16.5" thickBot="1">
      <c r="A2" s="108" t="s">
        <v>61</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50" t="str">
        <f>'&lt;見本&gt;計画書(公共)'!W16</f>
        <v>井上　〇〇</v>
      </c>
      <c r="C4" s="150"/>
      <c r="D4" s="150"/>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46" t="s">
        <v>67</v>
      </c>
      <c r="AF4" s="147"/>
      <c r="AG4" s="148">
        <f>T4</f>
        <v>0</v>
      </c>
      <c r="AH4" s="149"/>
    </row>
    <row r="5" spans="1:34" ht="30" customHeight="1" thickBot="1">
      <c r="A5" s="29" t="s">
        <v>69</v>
      </c>
      <c r="B5" s="150" t="str">
        <f>'&lt;見本&gt;計画書(公共)'!N16</f>
        <v>大学准教授</v>
      </c>
      <c r="C5" s="150"/>
      <c r="D5" s="150"/>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6"/>
      <c r="AE5" s="167" t="str">
        <f>R5</f>
        <v>宿泊費</v>
      </c>
      <c r="AF5" s="168"/>
      <c r="AG5" s="169"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104" t="str">
        <f t="shared" si="0"/>
        <v>夜数</v>
      </c>
      <c r="AF6" s="104"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59">
        <v>45931</v>
      </c>
      <c r="B8" s="60">
        <v>0.42499999999999999</v>
      </c>
      <c r="C8" s="61" t="s">
        <v>78</v>
      </c>
      <c r="D8" s="62">
        <v>0.4597222222222222</v>
      </c>
      <c r="E8" s="63" t="s">
        <v>97</v>
      </c>
      <c r="F8" s="63" t="s">
        <v>98</v>
      </c>
      <c r="G8" s="63" t="s">
        <v>99</v>
      </c>
      <c r="H8" s="64"/>
      <c r="I8" s="65">
        <v>46</v>
      </c>
      <c r="J8" s="66">
        <v>824</v>
      </c>
      <c r="K8" s="90"/>
      <c r="L8" s="90"/>
      <c r="M8" s="90"/>
      <c r="N8" s="91"/>
      <c r="O8" s="92"/>
      <c r="P8" s="90"/>
      <c r="Q8" s="90"/>
      <c r="R8" s="9" t="str">
        <f>IF(H8="","",IF($K$4="",1,""))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Y9" si="1">I8</f>
        <v>46</v>
      </c>
      <c r="W8" s="9">
        <f t="shared" si="1"/>
        <v>824</v>
      </c>
      <c r="X8" s="9">
        <f t="shared" si="1"/>
        <v>0</v>
      </c>
      <c r="Y8" s="9">
        <f>L8</f>
        <v>0</v>
      </c>
      <c r="Z8" s="9">
        <f>M8</f>
        <v>0</v>
      </c>
      <c r="AA8" s="12">
        <f t="shared" ref="AA8:AC9" si="2">N8</f>
        <v>0</v>
      </c>
      <c r="AB8" s="9">
        <f t="shared" si="2"/>
        <v>0</v>
      </c>
      <c r="AC8" s="9">
        <f t="shared" si="2"/>
        <v>0</v>
      </c>
      <c r="AD8" s="9" t="str">
        <f>IF(P8="","",IF(Q8&lt;VLOOKUP($B$5,'(参考)諸謝金・宿泊費'!$B:$I,3,FALSE)*AC8,Q8,VLOOKUP($B$5,'(参考)諸謝金・宿泊費'!$B:$I,3,FALSE)*AC8))</f>
        <v/>
      </c>
      <c r="AE8" s="9" t="str">
        <f>R8</f>
        <v/>
      </c>
      <c r="AF8" s="82" t="str">
        <f>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thickBot="1">
      <c r="A9" s="59"/>
      <c r="B9" s="67">
        <v>0.76388888888888884</v>
      </c>
      <c r="C9" s="68" t="s">
        <v>78</v>
      </c>
      <c r="D9" s="69">
        <v>0.79236111111111107</v>
      </c>
      <c r="E9" s="70" t="s">
        <v>99</v>
      </c>
      <c r="F9" s="70" t="s">
        <v>98</v>
      </c>
      <c r="G9" s="70" t="s">
        <v>97</v>
      </c>
      <c r="H9" s="64"/>
      <c r="I9" s="71">
        <v>46</v>
      </c>
      <c r="J9" s="72">
        <v>824</v>
      </c>
      <c r="K9" s="93"/>
      <c r="L9" s="93"/>
      <c r="M9" s="93"/>
      <c r="N9" s="94"/>
      <c r="O9" s="93"/>
      <c r="P9" s="93"/>
      <c r="Q9" s="93"/>
      <c r="R9" s="9" t="str">
        <f>IF(H9="","",IF($K$4="",1,""))</f>
        <v/>
      </c>
      <c r="S9" s="93"/>
      <c r="T9" s="13" t="str">
        <f>IF(H9="","",IF(OR($K$4="",$P$4="",$T$4=""),"",1))</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46</v>
      </c>
      <c r="W9" s="13">
        <f t="shared" si="1"/>
        <v>824</v>
      </c>
      <c r="X9" s="13">
        <f t="shared" si="1"/>
        <v>0</v>
      </c>
      <c r="Y9" s="13">
        <f t="shared" si="1"/>
        <v>0</v>
      </c>
      <c r="Z9" s="13">
        <f>M9</f>
        <v>0</v>
      </c>
      <c r="AA9" s="15">
        <f t="shared" si="2"/>
        <v>0</v>
      </c>
      <c r="AB9" s="13">
        <f t="shared" si="2"/>
        <v>0</v>
      </c>
      <c r="AC9" s="13">
        <f t="shared" si="2"/>
        <v>0</v>
      </c>
      <c r="AD9" s="9" t="str">
        <f>IF(P9="","",IF(Q9&lt;VLOOKUP($B$5,'(参考)諸謝金・宿泊費'!$B:$I,3,FALSE)*AC9,Q9,VLOOKUP($B$5,'(参考)諸謝金・宿泊費'!$B:$I,3,FALSE)*AC9))</f>
        <v/>
      </c>
      <c r="AE9" s="13" t="str">
        <f t="shared" ref="AE9" si="3">R9</f>
        <v/>
      </c>
      <c r="AF9" s="82" t="str">
        <f>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IF($X$4=0,"",IF(T9="","",1))</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thickBot="1">
      <c r="A10" s="171" t="s">
        <v>100</v>
      </c>
      <c r="B10" s="172"/>
      <c r="C10" s="172"/>
      <c r="D10" s="172"/>
      <c r="E10" s="172"/>
      <c r="F10" s="172"/>
      <c r="G10" s="172"/>
      <c r="H10" s="172"/>
      <c r="I10" s="16">
        <f>SUM(I8:I9)</f>
        <v>92</v>
      </c>
      <c r="J10" s="17">
        <f>SUM(J8:J9)</f>
        <v>1648</v>
      </c>
      <c r="K10" s="17">
        <f>SUM(K8:K9)</f>
        <v>0</v>
      </c>
      <c r="L10" s="17">
        <f t="shared" ref="K10:S10" si="4">SUM(L8:L9)</f>
        <v>0</v>
      </c>
      <c r="M10" s="17">
        <f>SUM(M8:M9)</f>
        <v>0</v>
      </c>
      <c r="N10" s="17">
        <f t="shared" si="4"/>
        <v>0</v>
      </c>
      <c r="O10" s="17">
        <f>SUM(O8:O9)</f>
        <v>0</v>
      </c>
      <c r="P10" s="17"/>
      <c r="Q10" s="17">
        <f>SUM(Q8:Q9)</f>
        <v>0</v>
      </c>
      <c r="R10" s="17"/>
      <c r="S10" s="17">
        <f>SUM(S8:S9)</f>
        <v>0</v>
      </c>
      <c r="T10" s="17"/>
      <c r="U10" s="17">
        <f>SUM(U8:U9)</f>
        <v>0</v>
      </c>
      <c r="V10" s="20">
        <f>SUM(V8:V9)</f>
        <v>92</v>
      </c>
      <c r="W10" s="21">
        <f>SUM(W8:W9)</f>
        <v>1648</v>
      </c>
      <c r="X10" s="21">
        <f t="shared" ref="X10:AF10" si="5">SUM(X8:X9)</f>
        <v>0</v>
      </c>
      <c r="Y10" s="21">
        <f t="shared" si="5"/>
        <v>0</v>
      </c>
      <c r="Z10" s="21">
        <f t="shared" si="5"/>
        <v>0</v>
      </c>
      <c r="AA10" s="21">
        <f t="shared" si="5"/>
        <v>0</v>
      </c>
      <c r="AB10" s="21">
        <f t="shared" si="5"/>
        <v>0</v>
      </c>
      <c r="AC10" s="21"/>
      <c r="AD10" s="21">
        <f t="shared" si="5"/>
        <v>0</v>
      </c>
      <c r="AE10" s="21"/>
      <c r="AF10" s="21">
        <f t="shared" si="5"/>
        <v>0</v>
      </c>
      <c r="AG10" s="21"/>
      <c r="AH10" s="21">
        <f>SUM(AH8:AH9)</f>
        <v>0</v>
      </c>
    </row>
    <row r="11" spans="1:34" ht="15" customHeight="1" thickBot="1">
      <c r="C11" s="25"/>
      <c r="H11" s="25"/>
      <c r="O11" s="73"/>
      <c r="P11" s="73"/>
      <c r="Q11" s="73"/>
      <c r="R11" s="73"/>
      <c r="S11" s="73"/>
      <c r="T11" s="73"/>
      <c r="U11" s="73"/>
      <c r="V11" s="73"/>
      <c r="W11" s="73"/>
      <c r="X11" s="73"/>
      <c r="Y11" s="73"/>
      <c r="Z11" s="73"/>
      <c r="AA11" s="73"/>
      <c r="AB11" s="73"/>
      <c r="AC11" s="73"/>
      <c r="AD11" s="73"/>
      <c r="AE11" s="73"/>
      <c r="AF11" s="73"/>
      <c r="AG11" s="73"/>
      <c r="AH11" s="73"/>
    </row>
    <row r="12" spans="1:34" ht="30" customHeight="1" thickBot="1">
      <c r="H12" s="74"/>
      <c r="I12" s="173" t="s">
        <v>52</v>
      </c>
      <c r="J12" s="161"/>
      <c r="K12" s="161"/>
      <c r="L12" s="161"/>
      <c r="M12" s="161"/>
      <c r="N12" s="161"/>
      <c r="O12" s="162">
        <f>SUM(K4,J10,K10,M10,O10,Q10,S10,U10)</f>
        <v>1648</v>
      </c>
      <c r="P12" s="163"/>
      <c r="Q12" s="163"/>
      <c r="R12" s="163"/>
      <c r="S12" s="163"/>
      <c r="T12" s="163"/>
      <c r="U12" s="164"/>
      <c r="V12" s="160" t="s">
        <v>101</v>
      </c>
      <c r="W12" s="161"/>
      <c r="X12" s="161"/>
      <c r="Y12" s="161"/>
      <c r="Z12" s="161"/>
      <c r="AA12" s="161"/>
      <c r="AB12" s="162">
        <f>SUM(X4,W10,X10,Z10,AB10,AD10,AF10,AH10)</f>
        <v>1648</v>
      </c>
      <c r="AC12" s="163"/>
      <c r="AD12" s="163"/>
      <c r="AE12" s="163"/>
      <c r="AF12" s="163"/>
      <c r="AG12" s="163"/>
      <c r="AH12" s="164"/>
    </row>
    <row r="13" spans="1:34" ht="30" customHeight="1" thickBot="1">
      <c r="A13" s="158" t="s">
        <v>102</v>
      </c>
      <c r="B13" s="158"/>
      <c r="C13" s="158"/>
      <c r="D13" s="158"/>
      <c r="E13" s="158"/>
      <c r="F13" s="158"/>
      <c r="G13" s="158"/>
      <c r="H13" s="158"/>
      <c r="I13" s="159"/>
      <c r="J13" s="159"/>
      <c r="K13" s="159"/>
      <c r="L13" s="159"/>
      <c r="M13" s="159"/>
      <c r="N13" s="159"/>
      <c r="O13" s="27"/>
      <c r="P13" s="27"/>
      <c r="Q13" s="27"/>
      <c r="R13" s="27"/>
      <c r="S13" s="27"/>
      <c r="T13" s="27"/>
      <c r="U13" s="27"/>
      <c r="V13" s="160" t="s">
        <v>103</v>
      </c>
      <c r="W13" s="161"/>
      <c r="X13" s="161"/>
      <c r="Y13" s="161"/>
      <c r="Z13" s="161"/>
      <c r="AA13" s="161"/>
      <c r="AB13" s="162">
        <f>O12-AB12</f>
        <v>0</v>
      </c>
      <c r="AC13" s="163"/>
      <c r="AD13" s="163"/>
      <c r="AE13" s="163"/>
      <c r="AF13" s="163"/>
      <c r="AG13" s="163"/>
      <c r="AH13" s="164"/>
    </row>
  </sheetData>
  <sheetProtection sheet="1" objects="1" scenarios="1"/>
  <protectedRanges>
    <protectedRange sqref="S8:S9 A8:B9 D8:Q9" name="範囲1"/>
    <protectedRange sqref="K4 P4 T4" name="範囲1_1"/>
  </protectedRanges>
  <mergeCells count="39">
    <mergeCell ref="A13:N13"/>
    <mergeCell ref="V13:AA13"/>
    <mergeCell ref="AB13:AH13"/>
    <mergeCell ref="AC5:AD5"/>
    <mergeCell ref="AE5:AF5"/>
    <mergeCell ref="AG5:AH5"/>
    <mergeCell ref="A10:H10"/>
    <mergeCell ref="I12:N12"/>
    <mergeCell ref="O12:U12"/>
    <mergeCell ref="V12:AA12"/>
    <mergeCell ref="AB12:AH12"/>
    <mergeCell ref="R5:S5"/>
    <mergeCell ref="I5:K5"/>
    <mergeCell ref="Y5:Z5"/>
    <mergeCell ref="AA5:AB5"/>
    <mergeCell ref="P5:Q5"/>
    <mergeCell ref="N4:O4"/>
    <mergeCell ref="P4:Q4"/>
    <mergeCell ref="AC4:AD4"/>
    <mergeCell ref="T4:U4"/>
    <mergeCell ref="V4:W4"/>
    <mergeCell ref="X4:Z4"/>
    <mergeCell ref="AA4:AB4"/>
    <mergeCell ref="L5:M5"/>
    <mergeCell ref="N5:O5"/>
    <mergeCell ref="A1:F1"/>
    <mergeCell ref="AB1:AH1"/>
    <mergeCell ref="A2:AH2"/>
    <mergeCell ref="I3:U3"/>
    <mergeCell ref="V3:AH3"/>
    <mergeCell ref="T5:U5"/>
    <mergeCell ref="V5:X5"/>
    <mergeCell ref="AE4:AF4"/>
    <mergeCell ref="AG4:AH4"/>
    <mergeCell ref="B5:D5"/>
    <mergeCell ref="R4:S4"/>
    <mergeCell ref="B4:D4"/>
    <mergeCell ref="I4:J4"/>
    <mergeCell ref="K4:M4"/>
  </mergeCells>
  <phoneticPr fontId="5"/>
  <conditionalFormatting sqref="A8:B9 D8:Q9">
    <cfRule type="containsBlanks" dxfId="14" priority="1">
      <formula>LEN(TRIM(A8))=0</formula>
    </cfRule>
  </conditionalFormatting>
  <conditionalFormatting sqref="K4:M4 P4:Q4 T4:U4">
    <cfRule type="containsBlanks" dxfId="13" priority="2">
      <formula>LEN(TRIM(K4))=0</formula>
    </cfRule>
  </conditionalFormatting>
  <conditionalFormatting sqref="S8:S9">
    <cfRule type="containsBlanks" dxfId="12" priority="3">
      <formula>LEN(TRIM(S8))=0</formula>
    </cfRule>
  </conditionalFormatting>
  <dataValidations count="1">
    <dataValidation type="list" allowBlank="1" showInputMessage="1" showErrorMessage="1" sqref="P4:Q4 T4:U4" xr:uid="{E2A4E8F7-AC8D-43E7-A607-7D988D8536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7659E25-1105-47ED-9960-BB6F5797AED5}">
          <x14:formula1>
            <xm:f>'(参考)諸謝金・宿泊費'!$I$2:$BC$2</xm:f>
          </x14:formula1>
          <xm:sqref>H8</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FFFF00"/>
    <pageSetUpPr fitToPage="1"/>
  </sheetPr>
  <dimension ref="A1:CA46"/>
  <sheetViews>
    <sheetView showZeros="0" view="pageBreakPreview" topLeftCell="A25" zoomScaleNormal="100" zoomScaleSheetLayoutView="100" workbookViewId="0">
      <selection activeCell="L51" sqref="L51"/>
    </sheetView>
  </sheetViews>
  <sheetFormatPr defaultColWidth="2.42578125" defaultRowHeight="15.75"/>
  <cols>
    <col min="1" max="21" width="2.42578125" style="26"/>
    <col min="22" max="22" width="3" style="26" bestFit="1" customWidth="1"/>
    <col min="23" max="16384" width="2.42578125" style="26"/>
  </cols>
  <sheetData>
    <row r="1" spans="1:35">
      <c r="A1" s="107" t="s">
        <v>60</v>
      </c>
      <c r="B1" s="107"/>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07"/>
      <c r="AG1" s="107"/>
      <c r="AH1" s="107"/>
      <c r="AI1" s="107"/>
    </row>
    <row r="2" spans="1:35">
      <c r="B2" s="75"/>
    </row>
    <row r="3" spans="1:35">
      <c r="A3" s="108" t="s">
        <v>104</v>
      </c>
      <c r="B3" s="109"/>
      <c r="C3" s="109"/>
      <c r="D3" s="109"/>
      <c r="E3" s="109"/>
      <c r="F3" s="109"/>
      <c r="G3" s="109"/>
      <c r="H3" s="109"/>
      <c r="I3" s="109"/>
      <c r="J3" s="109"/>
      <c r="K3" s="109"/>
      <c r="L3" s="109"/>
      <c r="M3" s="109"/>
      <c r="N3" s="109"/>
      <c r="O3" s="109"/>
      <c r="P3" s="109"/>
      <c r="Q3" s="109"/>
      <c r="R3" s="109"/>
      <c r="S3" s="109"/>
      <c r="T3" s="109"/>
      <c r="U3" s="109"/>
      <c r="V3" s="109"/>
      <c r="W3" s="109"/>
      <c r="X3" s="109"/>
      <c r="Y3" s="109"/>
      <c r="Z3" s="109"/>
      <c r="AA3" s="109"/>
      <c r="AB3" s="109"/>
      <c r="AC3" s="109"/>
      <c r="AD3" s="109"/>
      <c r="AE3" s="109"/>
      <c r="AF3" s="109"/>
      <c r="AG3" s="109"/>
      <c r="AH3" s="109"/>
      <c r="AI3" s="109"/>
    </row>
    <row r="4" spans="1:35">
      <c r="A4" s="81"/>
      <c r="B4" s="81"/>
      <c r="C4" s="81"/>
      <c r="D4" s="81"/>
      <c r="E4" s="81"/>
      <c r="F4" s="81"/>
      <c r="G4" s="81"/>
      <c r="H4" s="81"/>
      <c r="I4" s="81"/>
      <c r="J4" s="81"/>
      <c r="K4" s="81"/>
      <c r="L4" s="81"/>
      <c r="M4" s="81"/>
      <c r="N4" s="81"/>
      <c r="O4" s="81"/>
      <c r="P4" s="81"/>
      <c r="Q4" s="81"/>
      <c r="R4" s="81"/>
      <c r="S4" s="81"/>
      <c r="AI4" s="81"/>
    </row>
    <row r="5" spans="1:35" ht="12.75">
      <c r="B5" s="75"/>
      <c r="Q5" s="107" t="s">
        <v>105</v>
      </c>
      <c r="R5" s="107"/>
      <c r="S5" s="107"/>
      <c r="T5" s="107"/>
      <c r="U5" s="179"/>
      <c r="V5" s="179"/>
      <c r="W5" s="179"/>
      <c r="X5" s="179"/>
      <c r="Y5" s="179"/>
      <c r="Z5" s="179"/>
      <c r="AA5" s="179"/>
      <c r="AB5" s="179"/>
      <c r="AC5" s="179"/>
      <c r="AD5" s="179"/>
      <c r="AE5" s="179"/>
      <c r="AF5" s="179"/>
      <c r="AG5" s="179"/>
      <c r="AH5" s="179"/>
      <c r="AI5" s="179"/>
    </row>
    <row r="6" spans="1:35" ht="12.75">
      <c r="B6" s="75"/>
      <c r="Q6" s="107" t="s">
        <v>106</v>
      </c>
      <c r="R6" s="107"/>
      <c r="S6" s="107"/>
      <c r="T6" s="107"/>
      <c r="U6" s="179"/>
      <c r="V6" s="179"/>
      <c r="W6" s="179"/>
      <c r="X6" s="179"/>
      <c r="Y6" s="179"/>
      <c r="Z6" s="179"/>
      <c r="AA6" s="179"/>
      <c r="AB6" s="179"/>
      <c r="AC6" s="179"/>
      <c r="AD6" s="179"/>
      <c r="AE6" s="179"/>
      <c r="AF6" s="179"/>
      <c r="AG6" s="179"/>
      <c r="AH6" s="179"/>
      <c r="AI6" s="179"/>
    </row>
    <row r="7" spans="1:35">
      <c r="B7" s="75"/>
      <c r="Q7" s="110" t="s">
        <v>107</v>
      </c>
      <c r="R7" s="110"/>
      <c r="S7" s="110"/>
      <c r="T7" s="110"/>
      <c r="U7" s="178"/>
      <c r="V7" s="178"/>
      <c r="W7" s="178"/>
      <c r="X7" s="178"/>
      <c r="Y7" s="178"/>
      <c r="Z7" s="178"/>
      <c r="AA7" s="178"/>
      <c r="AB7" s="178"/>
      <c r="AC7" s="178"/>
      <c r="AD7" s="178"/>
      <c r="AE7" s="178"/>
      <c r="AF7" s="178"/>
      <c r="AG7" s="178"/>
      <c r="AH7" s="178"/>
      <c r="AI7" s="178"/>
    </row>
    <row r="8" spans="1:35">
      <c r="B8" s="75"/>
      <c r="X8" s="81"/>
      <c r="Y8" s="81"/>
      <c r="Z8" s="81"/>
      <c r="AA8" s="81"/>
      <c r="AB8" s="81"/>
      <c r="AC8" s="81"/>
      <c r="AD8" s="81"/>
      <c r="AE8" s="81"/>
      <c r="AF8" s="81"/>
      <c r="AG8" s="81"/>
      <c r="AH8" s="81"/>
      <c r="AI8" s="81"/>
    </row>
    <row r="9" spans="1:35">
      <c r="B9" s="76" t="s">
        <v>8</v>
      </c>
      <c r="C9" s="107" t="s">
        <v>9</v>
      </c>
      <c r="D9" s="107"/>
      <c r="E9" s="107"/>
      <c r="F9" s="107"/>
      <c r="G9" s="107"/>
      <c r="H9" s="107"/>
      <c r="I9" s="107"/>
      <c r="J9" s="107"/>
      <c r="K9" s="107"/>
      <c r="L9" s="107"/>
      <c r="M9" s="107"/>
      <c r="N9" s="107"/>
      <c r="O9" s="107"/>
      <c r="P9" s="107"/>
      <c r="Q9" s="107"/>
      <c r="R9" s="107"/>
      <c r="S9" s="107"/>
      <c r="T9" s="107"/>
      <c r="U9" s="107"/>
      <c r="V9" s="107"/>
      <c r="W9" s="107"/>
      <c r="X9" s="107"/>
      <c r="Y9" s="107"/>
      <c r="Z9" s="107"/>
      <c r="AA9" s="107"/>
      <c r="AB9" s="107"/>
      <c r="AC9" s="107"/>
      <c r="AD9" s="107"/>
      <c r="AE9" s="107"/>
      <c r="AF9" s="107"/>
      <c r="AG9" s="107"/>
      <c r="AH9" s="107"/>
      <c r="AI9" s="107"/>
    </row>
    <row r="10" spans="1:35">
      <c r="C10" s="77" t="s">
        <v>10</v>
      </c>
      <c r="D10" s="110" t="s">
        <v>11</v>
      </c>
      <c r="E10" s="110"/>
      <c r="F10" s="110"/>
      <c r="G10" s="110"/>
      <c r="H10" s="110"/>
      <c r="I10" s="110"/>
      <c r="J10" s="77" t="s">
        <v>12</v>
      </c>
      <c r="K10" s="180"/>
      <c r="L10" s="180"/>
      <c r="M10" s="180"/>
      <c r="N10" s="180"/>
      <c r="O10" s="180"/>
      <c r="P10" s="180"/>
      <c r="Q10" s="180"/>
      <c r="R10" s="180"/>
      <c r="S10" s="180"/>
      <c r="T10" s="180"/>
      <c r="U10" s="180"/>
      <c r="V10" s="180"/>
      <c r="W10" s="180"/>
      <c r="X10" s="180"/>
      <c r="Y10" s="180"/>
      <c r="Z10" s="180"/>
      <c r="AA10" s="180"/>
      <c r="AB10" s="180"/>
      <c r="AC10" s="180"/>
      <c r="AD10" s="180"/>
      <c r="AE10" s="180"/>
      <c r="AF10" s="180"/>
      <c r="AG10" s="180"/>
      <c r="AH10" s="180"/>
      <c r="AI10" s="180"/>
    </row>
    <row r="11" spans="1:35">
      <c r="C11" s="26" t="s">
        <v>14</v>
      </c>
      <c r="D11" s="107" t="s">
        <v>15</v>
      </c>
      <c r="E11" s="107"/>
      <c r="F11" s="107"/>
      <c r="G11" s="107"/>
      <c r="H11" s="107"/>
      <c r="I11" s="107"/>
      <c r="J11" s="26" t="s">
        <v>12</v>
      </c>
      <c r="K11" s="181"/>
      <c r="L11" s="181"/>
      <c r="M11" s="181"/>
      <c r="N11" s="181"/>
      <c r="O11" s="181"/>
      <c r="P11" s="181"/>
      <c r="Q11" s="181"/>
      <c r="R11" s="23"/>
      <c r="S11" s="182"/>
      <c r="T11" s="182"/>
      <c r="U11" s="182"/>
      <c r="V11" s="26" t="str">
        <f>IF(S11="","","～")</f>
        <v/>
      </c>
      <c r="W11" s="182"/>
      <c r="X11" s="182"/>
      <c r="Y11" s="182"/>
    </row>
    <row r="12" spans="1:35">
      <c r="B12" s="75" t="s">
        <v>16</v>
      </c>
      <c r="K12" s="181"/>
      <c r="L12" s="181"/>
      <c r="M12" s="181"/>
      <c r="N12" s="181"/>
      <c r="O12" s="181"/>
      <c r="P12" s="181"/>
      <c r="Q12" s="181"/>
      <c r="R12" s="23"/>
      <c r="S12" s="182"/>
      <c r="T12" s="182"/>
      <c r="U12" s="182"/>
      <c r="V12" s="26" t="str">
        <f>IF(S12="","","～")</f>
        <v/>
      </c>
      <c r="W12" s="182"/>
      <c r="X12" s="182"/>
      <c r="Y12" s="182"/>
    </row>
    <row r="13" spans="1:35">
      <c r="B13" s="75"/>
      <c r="C13" s="26" t="s">
        <v>17</v>
      </c>
      <c r="D13" s="107" t="s">
        <v>18</v>
      </c>
      <c r="E13" s="107"/>
      <c r="F13" s="107"/>
      <c r="G13" s="107"/>
      <c r="J13" s="26" t="s">
        <v>12</v>
      </c>
      <c r="K13" s="132" t="s">
        <v>19</v>
      </c>
      <c r="L13" s="132"/>
      <c r="M13" s="132"/>
      <c r="N13" s="132"/>
      <c r="O13" s="180"/>
      <c r="P13" s="180"/>
      <c r="Q13" s="180"/>
      <c r="R13" s="180"/>
      <c r="S13" s="180"/>
      <c r="T13" s="180"/>
      <c r="U13" s="180"/>
      <c r="V13" s="180"/>
      <c r="W13" s="180"/>
      <c r="X13" s="180"/>
      <c r="Y13" s="180"/>
      <c r="Z13" s="180"/>
      <c r="AA13" s="180"/>
      <c r="AB13" s="180"/>
      <c r="AC13" s="180"/>
      <c r="AD13" s="180"/>
      <c r="AE13" s="180"/>
      <c r="AF13" s="180"/>
      <c r="AG13" s="180"/>
      <c r="AH13" s="180"/>
      <c r="AI13" s="180"/>
    </row>
    <row r="14" spans="1:35">
      <c r="B14" s="75"/>
      <c r="K14" s="132" t="s">
        <v>21</v>
      </c>
      <c r="L14" s="132"/>
      <c r="M14" s="132"/>
      <c r="N14" s="132"/>
      <c r="O14" s="180"/>
      <c r="P14" s="180"/>
      <c r="Q14" s="180"/>
      <c r="R14" s="180"/>
      <c r="S14" s="180"/>
      <c r="T14" s="180"/>
      <c r="U14" s="180"/>
      <c r="V14" s="180"/>
      <c r="W14" s="180"/>
      <c r="X14" s="180"/>
      <c r="Y14" s="180"/>
      <c r="Z14" s="180"/>
      <c r="AA14" s="180"/>
      <c r="AB14" s="180"/>
      <c r="AC14" s="180"/>
      <c r="AD14" s="180"/>
      <c r="AE14" s="180"/>
      <c r="AF14" s="180"/>
      <c r="AG14" s="180"/>
      <c r="AH14" s="180"/>
      <c r="AI14" s="180"/>
    </row>
    <row r="15" spans="1:35">
      <c r="B15" s="75"/>
      <c r="C15" s="26" t="s">
        <v>23</v>
      </c>
      <c r="D15" s="107" t="s">
        <v>24</v>
      </c>
      <c r="E15" s="107"/>
      <c r="F15" s="107"/>
      <c r="G15" s="107"/>
      <c r="H15" s="107"/>
      <c r="I15" s="107"/>
      <c r="J15" s="26" t="s">
        <v>12</v>
      </c>
      <c r="K15" s="185"/>
      <c r="L15" s="185"/>
      <c r="M15" s="185"/>
      <c r="N15" s="185"/>
      <c r="O15" s="185"/>
      <c r="P15" s="26" t="s">
        <v>25</v>
      </c>
      <c r="Q15" s="133" t="s">
        <v>26</v>
      </c>
      <c r="R15" s="133"/>
      <c r="S15" s="133"/>
      <c r="T15" s="133"/>
      <c r="U15" s="133"/>
      <c r="V15" s="133"/>
    </row>
    <row r="16" spans="1:35">
      <c r="B16" s="75"/>
      <c r="C16" s="26" t="s">
        <v>27</v>
      </c>
      <c r="D16" s="107" t="s">
        <v>28</v>
      </c>
      <c r="E16" s="107"/>
      <c r="F16" s="107"/>
      <c r="G16" s="107"/>
      <c r="H16" s="107"/>
      <c r="I16" s="107"/>
      <c r="J16" s="26" t="s">
        <v>12</v>
      </c>
      <c r="K16" s="131" t="s">
        <v>29</v>
      </c>
      <c r="L16" s="131"/>
      <c r="M16" s="131"/>
      <c r="N16" s="183"/>
      <c r="O16" s="183"/>
      <c r="P16" s="183"/>
      <c r="Q16" s="183"/>
      <c r="R16" s="183"/>
      <c r="S16" s="183"/>
      <c r="T16" s="131" t="s">
        <v>31</v>
      </c>
      <c r="U16" s="131"/>
      <c r="V16" s="131"/>
      <c r="W16" s="183"/>
      <c r="X16" s="183"/>
      <c r="Y16" s="183"/>
      <c r="Z16" s="183"/>
      <c r="AA16" s="183"/>
      <c r="AB16" s="183"/>
      <c r="AC16" s="184"/>
      <c r="AD16" s="184"/>
      <c r="AE16" s="184"/>
      <c r="AF16" s="184"/>
      <c r="AG16" s="184"/>
      <c r="AH16" s="184"/>
      <c r="AI16" s="184"/>
    </row>
    <row r="17" spans="2:79">
      <c r="B17" s="75"/>
      <c r="K17" s="114" t="s">
        <v>33</v>
      </c>
      <c r="L17" s="114"/>
      <c r="M17" s="114"/>
      <c r="N17" s="176"/>
      <c r="O17" s="176"/>
      <c r="P17" s="176"/>
      <c r="Q17" s="176"/>
      <c r="R17" s="176"/>
      <c r="S17" s="176"/>
      <c r="T17" s="114" t="s">
        <v>34</v>
      </c>
      <c r="U17" s="114"/>
      <c r="V17" s="114"/>
      <c r="W17" s="176"/>
      <c r="X17" s="176"/>
      <c r="Y17" s="176"/>
      <c r="Z17" s="176"/>
      <c r="AA17" s="176"/>
      <c r="AB17" s="176"/>
      <c r="AC17" s="177"/>
      <c r="AD17" s="177"/>
      <c r="AE17" s="177"/>
      <c r="AF17" s="177"/>
      <c r="AG17" s="177"/>
      <c r="AH17" s="177"/>
      <c r="AI17" s="177"/>
    </row>
    <row r="18" spans="2:79">
      <c r="B18" s="75"/>
      <c r="K18" s="114" t="s">
        <v>35</v>
      </c>
      <c r="L18" s="114"/>
      <c r="M18" s="114"/>
      <c r="N18" s="176"/>
      <c r="O18" s="176"/>
      <c r="P18" s="176"/>
      <c r="Q18" s="176"/>
      <c r="R18" s="176"/>
      <c r="S18" s="177"/>
      <c r="T18" s="114" t="s">
        <v>36</v>
      </c>
      <c r="U18" s="114"/>
      <c r="V18" s="114"/>
      <c r="W18" s="176"/>
      <c r="X18" s="176"/>
      <c r="Y18" s="176"/>
      <c r="Z18" s="176"/>
      <c r="AA18" s="176"/>
      <c r="AB18" s="176"/>
      <c r="AC18" s="177"/>
      <c r="AD18" s="177"/>
      <c r="AE18" s="177"/>
      <c r="AF18" s="177"/>
      <c r="AG18" s="177"/>
      <c r="AH18" s="177"/>
      <c r="AI18" s="177"/>
    </row>
    <row r="19" spans="2:79">
      <c r="B19" s="75"/>
      <c r="K19" s="114" t="s">
        <v>37</v>
      </c>
      <c r="L19" s="114"/>
      <c r="M19" s="114"/>
      <c r="N19" s="176"/>
      <c r="O19" s="176"/>
      <c r="P19" s="176"/>
      <c r="Q19" s="176"/>
      <c r="R19" s="176"/>
      <c r="S19" s="176"/>
      <c r="T19" s="114" t="s">
        <v>38</v>
      </c>
      <c r="U19" s="114"/>
      <c r="V19" s="114"/>
      <c r="W19" s="176"/>
      <c r="X19" s="176"/>
      <c r="Y19" s="176"/>
      <c r="Z19" s="176"/>
      <c r="AA19" s="176"/>
      <c r="AB19" s="176"/>
      <c r="AC19" s="177"/>
      <c r="AD19" s="177"/>
      <c r="AE19" s="177"/>
      <c r="AF19" s="177"/>
      <c r="AG19" s="177"/>
      <c r="AH19" s="177"/>
      <c r="AI19" s="177"/>
    </row>
    <row r="20" spans="2:79">
      <c r="B20" s="75"/>
      <c r="K20" s="114" t="s">
        <v>39</v>
      </c>
      <c r="L20" s="114"/>
      <c r="M20" s="114"/>
      <c r="N20" s="176"/>
      <c r="O20" s="176"/>
      <c r="P20" s="176"/>
      <c r="Q20" s="176"/>
      <c r="R20" s="176"/>
      <c r="S20" s="177"/>
      <c r="T20" s="114" t="s">
        <v>40</v>
      </c>
      <c r="U20" s="114"/>
      <c r="V20" s="114"/>
      <c r="W20" s="176"/>
      <c r="X20" s="176"/>
      <c r="Y20" s="176"/>
      <c r="Z20" s="176"/>
      <c r="AA20" s="176"/>
      <c r="AB20" s="176"/>
      <c r="AC20" s="177"/>
      <c r="AD20" s="177"/>
      <c r="AE20" s="177"/>
      <c r="AF20" s="177"/>
      <c r="AG20" s="177"/>
      <c r="AH20" s="177"/>
      <c r="AI20" s="177"/>
    </row>
    <row r="21" spans="2:79" ht="12.75">
      <c r="B21" s="75"/>
      <c r="C21" s="26" t="s">
        <v>41</v>
      </c>
    </row>
    <row r="22" spans="2:79" ht="12.75">
      <c r="D22" s="186" t="s">
        <v>108</v>
      </c>
      <c r="E22" s="186"/>
      <c r="F22" s="186"/>
      <c r="G22" s="186"/>
      <c r="H22" s="186"/>
      <c r="I22" s="186"/>
      <c r="J22" s="186"/>
      <c r="K22" s="186"/>
      <c r="L22" s="186"/>
      <c r="M22" s="186"/>
      <c r="N22" s="186"/>
      <c r="O22" s="186"/>
      <c r="P22" s="186"/>
      <c r="Q22" s="186"/>
      <c r="R22" s="186"/>
      <c r="S22" s="186"/>
      <c r="T22" s="186"/>
      <c r="U22" s="186"/>
      <c r="V22" s="186"/>
      <c r="W22" s="186"/>
      <c r="X22" s="186"/>
      <c r="Y22" s="186"/>
      <c r="Z22" s="186"/>
      <c r="AA22" s="186"/>
      <c r="AB22" s="186"/>
      <c r="AC22" s="186"/>
      <c r="AD22" s="186"/>
      <c r="AE22" s="186"/>
      <c r="AF22" s="186"/>
      <c r="AG22" s="186"/>
      <c r="AH22" s="186"/>
      <c r="AI22" s="186"/>
    </row>
    <row r="23" spans="2:79" ht="12.75">
      <c r="D23" s="186"/>
      <c r="E23" s="186"/>
      <c r="F23" s="186"/>
      <c r="G23" s="186"/>
      <c r="H23" s="186"/>
      <c r="I23" s="186"/>
      <c r="J23" s="186"/>
      <c r="K23" s="186"/>
      <c r="L23" s="186"/>
      <c r="M23" s="186"/>
      <c r="N23" s="186"/>
      <c r="O23" s="186"/>
      <c r="P23" s="186"/>
      <c r="Q23" s="186"/>
      <c r="R23" s="186"/>
      <c r="S23" s="186"/>
      <c r="T23" s="186"/>
      <c r="U23" s="186"/>
      <c r="V23" s="186"/>
      <c r="W23" s="186"/>
      <c r="X23" s="186"/>
      <c r="Y23" s="186"/>
      <c r="Z23" s="186"/>
      <c r="AA23" s="186"/>
      <c r="AB23" s="186"/>
      <c r="AC23" s="186"/>
      <c r="AD23" s="186"/>
      <c r="AE23" s="186"/>
      <c r="AF23" s="186"/>
      <c r="AG23" s="186"/>
      <c r="AH23" s="186"/>
      <c r="AI23" s="186"/>
    </row>
    <row r="24" spans="2:79" s="25" customFormat="1" ht="12.75">
      <c r="AJ24" s="26"/>
      <c r="AK24" s="26"/>
      <c r="AL24" s="26"/>
      <c r="AM24" s="26"/>
      <c r="AN24" s="26"/>
      <c r="AO24" s="26"/>
      <c r="AP24" s="26"/>
      <c r="AQ24" s="26"/>
      <c r="AR24" s="26"/>
      <c r="AS24" s="26"/>
      <c r="AT24" s="26"/>
      <c r="AU24" s="26"/>
      <c r="AV24" s="26"/>
      <c r="AW24" s="26"/>
      <c r="AX24" s="26"/>
      <c r="AY24" s="26"/>
      <c r="AZ24" s="26"/>
      <c r="BA24" s="26"/>
      <c r="BB24" s="26"/>
      <c r="BC24" s="26"/>
      <c r="BD24" s="26"/>
      <c r="BE24" s="26"/>
      <c r="BF24" s="26"/>
      <c r="BG24" s="26"/>
      <c r="BH24" s="26"/>
      <c r="BI24" s="26"/>
      <c r="BJ24" s="26"/>
      <c r="BK24" s="26"/>
      <c r="BL24" s="26"/>
      <c r="BM24" s="26"/>
      <c r="BN24" s="26"/>
      <c r="BO24" s="26"/>
      <c r="BP24" s="26"/>
      <c r="BQ24" s="26"/>
      <c r="BR24" s="26"/>
      <c r="BS24" s="26"/>
      <c r="BT24" s="26"/>
      <c r="BU24" s="26"/>
      <c r="BV24" s="26"/>
      <c r="BW24" s="26"/>
      <c r="BX24" s="26"/>
      <c r="BY24" s="26"/>
      <c r="BZ24" s="26"/>
      <c r="CA24" s="26"/>
    </row>
    <row r="25" spans="2:79">
      <c r="B25" s="75"/>
      <c r="C25" s="26" t="s">
        <v>43</v>
      </c>
    </row>
    <row r="26" spans="2:79">
      <c r="D26" s="18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G26" s="187"/>
      <c r="AH26" s="187"/>
      <c r="AI26" s="78"/>
    </row>
    <row r="27" spans="2:79">
      <c r="D27" s="187"/>
      <c r="E27" s="187"/>
      <c r="F27" s="187"/>
      <c r="G27" s="187"/>
      <c r="H27" s="187"/>
      <c r="I27" s="187"/>
      <c r="J27" s="187"/>
      <c r="K27" s="187"/>
      <c r="L27" s="187"/>
      <c r="M27" s="187"/>
      <c r="N27" s="187"/>
      <c r="O27" s="187"/>
      <c r="P27" s="187"/>
      <c r="Q27" s="187"/>
      <c r="R27" s="187"/>
      <c r="S27" s="187"/>
      <c r="T27" s="187"/>
      <c r="U27" s="187"/>
      <c r="V27" s="187"/>
      <c r="W27" s="187"/>
      <c r="X27" s="187"/>
      <c r="Y27" s="187"/>
      <c r="Z27" s="187"/>
      <c r="AA27" s="187"/>
      <c r="AB27" s="187"/>
      <c r="AC27" s="187"/>
      <c r="AD27" s="187"/>
      <c r="AE27" s="187"/>
      <c r="AF27" s="187"/>
      <c r="AG27" s="187"/>
      <c r="AH27" s="187"/>
      <c r="AI27" s="78"/>
    </row>
    <row r="28" spans="2:79">
      <c r="D28" s="187"/>
      <c r="E28" s="187"/>
      <c r="F28" s="187"/>
      <c r="G28" s="187"/>
      <c r="H28" s="187"/>
      <c r="I28" s="187"/>
      <c r="J28" s="187"/>
      <c r="K28" s="187"/>
      <c r="L28" s="187"/>
      <c r="M28" s="187"/>
      <c r="N28" s="187"/>
      <c r="O28" s="187"/>
      <c r="P28" s="187"/>
      <c r="Q28" s="187"/>
      <c r="R28" s="187"/>
      <c r="S28" s="187"/>
      <c r="T28" s="187"/>
      <c r="U28" s="187"/>
      <c r="V28" s="187"/>
      <c r="W28" s="187"/>
      <c r="X28" s="187"/>
      <c r="Y28" s="187"/>
      <c r="Z28" s="187"/>
      <c r="AA28" s="187"/>
      <c r="AB28" s="187"/>
      <c r="AC28" s="187"/>
      <c r="AD28" s="187"/>
      <c r="AE28" s="187"/>
      <c r="AF28" s="187"/>
      <c r="AG28" s="187"/>
      <c r="AH28" s="187"/>
      <c r="AI28" s="78"/>
    </row>
    <row r="29" spans="2:79">
      <c r="D29" s="187"/>
      <c r="E29" s="187"/>
      <c r="F29" s="187"/>
      <c r="G29" s="187"/>
      <c r="H29" s="187"/>
      <c r="I29" s="187"/>
      <c r="J29" s="187"/>
      <c r="K29" s="187"/>
      <c r="L29" s="187"/>
      <c r="M29" s="187"/>
      <c r="N29" s="187"/>
      <c r="O29" s="187"/>
      <c r="P29" s="187"/>
      <c r="Q29" s="187"/>
      <c r="R29" s="187"/>
      <c r="S29" s="187"/>
      <c r="T29" s="187"/>
      <c r="U29" s="187"/>
      <c r="V29" s="187"/>
      <c r="W29" s="187"/>
      <c r="X29" s="187"/>
      <c r="Y29" s="187"/>
      <c r="Z29" s="187"/>
      <c r="AA29" s="187"/>
      <c r="AB29" s="187"/>
      <c r="AC29" s="187"/>
      <c r="AD29" s="187"/>
      <c r="AE29" s="187"/>
      <c r="AF29" s="187"/>
      <c r="AG29" s="187"/>
      <c r="AH29" s="187"/>
      <c r="AI29" s="78"/>
    </row>
    <row r="30" spans="2:79">
      <c r="D30" s="187"/>
      <c r="E30" s="187"/>
      <c r="F30" s="187"/>
      <c r="G30" s="187"/>
      <c r="H30" s="187"/>
      <c r="I30" s="187"/>
      <c r="J30" s="187"/>
      <c r="K30" s="187"/>
      <c r="L30" s="187"/>
      <c r="M30" s="187"/>
      <c r="N30" s="187"/>
      <c r="O30" s="187"/>
      <c r="P30" s="187"/>
      <c r="Q30" s="187"/>
      <c r="R30" s="187"/>
      <c r="S30" s="187"/>
      <c r="T30" s="187"/>
      <c r="U30" s="187"/>
      <c r="V30" s="187"/>
      <c r="W30" s="187"/>
      <c r="X30" s="187"/>
      <c r="Y30" s="187"/>
      <c r="Z30" s="187"/>
      <c r="AA30" s="187"/>
      <c r="AB30" s="187"/>
      <c r="AC30" s="187"/>
      <c r="AD30" s="187"/>
      <c r="AE30" s="187"/>
      <c r="AF30" s="187"/>
      <c r="AG30" s="187"/>
      <c r="AH30" s="187"/>
      <c r="AI30" s="78"/>
    </row>
    <row r="31" spans="2:79">
      <c r="D31" s="187"/>
      <c r="E31" s="187"/>
      <c r="F31" s="187"/>
      <c r="G31" s="187"/>
      <c r="H31" s="187"/>
      <c r="I31" s="187"/>
      <c r="J31" s="187"/>
      <c r="K31" s="187"/>
      <c r="L31" s="187"/>
      <c r="M31" s="187"/>
      <c r="N31" s="187"/>
      <c r="O31" s="187"/>
      <c r="P31" s="187"/>
      <c r="Q31" s="187"/>
      <c r="R31" s="187"/>
      <c r="S31" s="187"/>
      <c r="T31" s="187"/>
      <c r="U31" s="187"/>
      <c r="V31" s="187"/>
      <c r="W31" s="187"/>
      <c r="X31" s="187"/>
      <c r="Y31" s="187"/>
      <c r="Z31" s="187"/>
      <c r="AA31" s="187"/>
      <c r="AB31" s="187"/>
      <c r="AC31" s="187"/>
      <c r="AD31" s="187"/>
      <c r="AE31" s="187"/>
      <c r="AF31" s="187"/>
      <c r="AG31" s="187"/>
      <c r="AH31" s="187"/>
      <c r="AI31" s="78"/>
      <c r="AJ31" s="25"/>
      <c r="AK31" s="25"/>
      <c r="AL31" s="25"/>
      <c r="AM31" s="25"/>
      <c r="AN31" s="25"/>
      <c r="AO31" s="25"/>
      <c r="AP31" s="25"/>
      <c r="AQ31" s="25"/>
      <c r="AR31" s="25"/>
      <c r="AS31" s="25"/>
      <c r="AT31" s="25"/>
      <c r="AU31" s="25"/>
      <c r="AV31" s="25"/>
      <c r="AW31" s="25"/>
      <c r="AX31" s="25"/>
      <c r="AY31" s="25"/>
      <c r="AZ31" s="25"/>
      <c r="BA31" s="25"/>
      <c r="BB31" s="25"/>
      <c r="BC31" s="25"/>
      <c r="BD31" s="25"/>
      <c r="BE31" s="25"/>
      <c r="BF31" s="25"/>
      <c r="BG31" s="25"/>
      <c r="BH31" s="25"/>
      <c r="BI31" s="25"/>
      <c r="BJ31" s="25"/>
      <c r="BK31" s="25"/>
      <c r="BL31" s="25"/>
      <c r="BM31" s="25"/>
      <c r="BN31" s="25"/>
      <c r="BO31" s="25"/>
      <c r="BP31" s="25"/>
      <c r="BQ31" s="25"/>
      <c r="BR31" s="25"/>
      <c r="BS31" s="25"/>
      <c r="BT31" s="25"/>
      <c r="BU31" s="25"/>
      <c r="BV31" s="25"/>
      <c r="BW31" s="25"/>
      <c r="BX31" s="25"/>
      <c r="BY31" s="25"/>
      <c r="BZ31" s="25"/>
      <c r="CA31" s="25"/>
    </row>
    <row r="32" spans="2:79">
      <c r="D32" s="187"/>
      <c r="E32" s="187"/>
      <c r="F32" s="187"/>
      <c r="G32" s="187"/>
      <c r="H32" s="187"/>
      <c r="I32" s="187"/>
      <c r="J32" s="187"/>
      <c r="K32" s="187"/>
      <c r="L32" s="187"/>
      <c r="M32" s="187"/>
      <c r="N32" s="187"/>
      <c r="O32" s="187"/>
      <c r="P32" s="187"/>
      <c r="Q32" s="187"/>
      <c r="R32" s="187"/>
      <c r="S32" s="187"/>
      <c r="T32" s="187"/>
      <c r="U32" s="187"/>
      <c r="V32" s="187"/>
      <c r="W32" s="187"/>
      <c r="X32" s="187"/>
      <c r="Y32" s="187"/>
      <c r="Z32" s="187"/>
      <c r="AA32" s="187"/>
      <c r="AB32" s="187"/>
      <c r="AC32" s="187"/>
      <c r="AD32" s="187"/>
      <c r="AE32" s="187"/>
      <c r="AF32" s="187"/>
      <c r="AG32" s="187"/>
      <c r="AH32" s="187"/>
      <c r="AI32" s="78"/>
    </row>
    <row r="33" spans="1:79" s="25" customFormat="1">
      <c r="AJ33" s="26"/>
      <c r="AK33" s="26"/>
      <c r="AL33" s="26"/>
      <c r="AM33" s="26"/>
      <c r="AN33" s="26"/>
      <c r="AO33" s="26"/>
      <c r="AP33" s="26"/>
      <c r="AQ33" s="26"/>
      <c r="AR33" s="26"/>
      <c r="AS33" s="26"/>
      <c r="AT33" s="26"/>
      <c r="AU33" s="26"/>
      <c r="AV33" s="26"/>
      <c r="AW33" s="26"/>
      <c r="AX33" s="26"/>
      <c r="AY33" s="26"/>
      <c r="AZ33" s="26"/>
      <c r="BA33" s="26"/>
      <c r="BB33" s="26"/>
      <c r="BC33" s="26"/>
      <c r="BD33" s="26"/>
      <c r="BE33" s="26"/>
      <c r="BF33" s="26"/>
      <c r="BG33" s="26"/>
      <c r="BH33" s="26"/>
      <c r="BI33" s="26"/>
      <c r="BJ33" s="26"/>
      <c r="BK33" s="26"/>
      <c r="BL33" s="26"/>
      <c r="BM33" s="26"/>
      <c r="BN33" s="26"/>
      <c r="BO33" s="26"/>
      <c r="BP33" s="26"/>
      <c r="BQ33" s="26"/>
      <c r="BR33" s="26"/>
      <c r="BS33" s="26"/>
      <c r="BT33" s="26"/>
      <c r="BU33" s="26"/>
      <c r="BV33" s="26"/>
      <c r="BW33" s="26"/>
      <c r="BX33" s="26"/>
      <c r="BY33" s="26"/>
      <c r="BZ33" s="26"/>
      <c r="CA33" s="26"/>
    </row>
    <row r="34" spans="1:79">
      <c r="B34" s="76" t="s">
        <v>45</v>
      </c>
    </row>
    <row r="35" spans="1:79">
      <c r="C35" s="119" t="s">
        <v>46</v>
      </c>
      <c r="D35" s="119"/>
      <c r="E35" s="119"/>
      <c r="F35" s="119"/>
      <c r="G35" s="119"/>
      <c r="H35" s="119"/>
      <c r="I35" s="11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I35" s="78"/>
    </row>
    <row r="36" spans="1:79">
      <c r="AH36" s="80"/>
      <c r="AI36" s="78"/>
    </row>
    <row r="37" spans="1:79">
      <c r="B37" s="76" t="s">
        <v>47</v>
      </c>
    </row>
    <row r="38" spans="1:79">
      <c r="C38" s="129" t="s">
        <v>48</v>
      </c>
      <c r="D38" s="129"/>
      <c r="E38" s="129"/>
      <c r="F38" s="129"/>
      <c r="G38" s="129"/>
      <c r="H38" s="129"/>
      <c r="I38" s="129"/>
      <c r="J38" s="125">
        <f>SUM(M39:O41)</f>
        <v>0</v>
      </c>
      <c r="K38" s="125"/>
      <c r="L38" s="125"/>
      <c r="M38" s="125"/>
      <c r="N38" s="123" t="s">
        <v>49</v>
      </c>
      <c r="O38" s="123"/>
      <c r="P38" s="123"/>
      <c r="Q38" s="123"/>
      <c r="R38" s="123"/>
      <c r="S38" s="123"/>
      <c r="T38" s="123"/>
      <c r="U38" s="123"/>
      <c r="V38" s="125">
        <f>SUM(V39:X41)</f>
        <v>0</v>
      </c>
      <c r="W38" s="125"/>
      <c r="X38" s="125"/>
      <c r="Y38" s="125"/>
      <c r="Z38" s="123" t="s">
        <v>50</v>
      </c>
      <c r="AA38" s="123"/>
      <c r="AB38" s="123"/>
      <c r="AC38" s="123"/>
      <c r="AD38" s="123"/>
      <c r="AE38" s="125">
        <f>SUM(AE39:AG41)</f>
        <v>0</v>
      </c>
      <c r="AF38" s="125"/>
      <c r="AG38" s="125"/>
      <c r="AH38" s="125"/>
    </row>
    <row r="39" spans="1:79">
      <c r="D39" s="122" t="s">
        <v>51</v>
      </c>
      <c r="E39" s="122"/>
      <c r="F39" s="122"/>
      <c r="G39" s="121" t="s">
        <v>52</v>
      </c>
      <c r="H39" s="121"/>
      <c r="I39" s="121"/>
      <c r="J39" s="121"/>
      <c r="K39" s="121"/>
      <c r="L39" s="121"/>
      <c r="M39" s="188"/>
      <c r="N39" s="188"/>
      <c r="O39" s="188"/>
      <c r="P39" s="121" t="s">
        <v>53</v>
      </c>
      <c r="Q39" s="121"/>
      <c r="R39" s="121"/>
      <c r="S39" s="121"/>
      <c r="T39" s="121"/>
      <c r="U39" s="121"/>
      <c r="V39" s="188"/>
      <c r="W39" s="188"/>
      <c r="X39" s="188"/>
      <c r="Z39" s="123" t="s">
        <v>50</v>
      </c>
      <c r="AA39" s="123"/>
      <c r="AB39" s="123"/>
      <c r="AC39" s="123"/>
      <c r="AD39" s="123"/>
      <c r="AE39" s="125">
        <f t="shared" ref="AE39:AE41" si="0">M39-V39</f>
        <v>0</v>
      </c>
      <c r="AF39" s="125"/>
      <c r="AG39" s="125"/>
      <c r="AI39" s="78"/>
    </row>
    <row r="40" spans="1:79">
      <c r="C40" s="79"/>
      <c r="D40" s="122" t="s">
        <v>54</v>
      </c>
      <c r="E40" s="122"/>
      <c r="F40" s="122"/>
      <c r="G40" s="121" t="s">
        <v>52</v>
      </c>
      <c r="H40" s="121"/>
      <c r="I40" s="121"/>
      <c r="J40" s="121"/>
      <c r="K40" s="121"/>
      <c r="L40" s="121"/>
      <c r="M40" s="125">
        <f>SUM('A(公共) '!O25,'B(公共) '!O25,'C(公共)'!O25,'D(公共)'!O25,'E(公共)'!O25)-M41</f>
        <v>0</v>
      </c>
      <c r="N40" s="125"/>
      <c r="O40" s="125"/>
      <c r="P40" s="121" t="s">
        <v>53</v>
      </c>
      <c r="Q40" s="121"/>
      <c r="R40" s="121"/>
      <c r="S40" s="121"/>
      <c r="T40" s="121"/>
      <c r="U40" s="121"/>
      <c r="V40" s="125">
        <f>SUM('A(公共) '!AB25,'B(公共) '!AB25,'C(公共)'!AB25,'D(公共)'!AB25,'E(公共)'!AB25)-V41</f>
        <v>0</v>
      </c>
      <c r="W40" s="125"/>
      <c r="X40" s="125"/>
      <c r="Z40" s="123" t="s">
        <v>50</v>
      </c>
      <c r="AA40" s="123"/>
      <c r="AB40" s="123"/>
      <c r="AC40" s="123"/>
      <c r="AD40" s="123"/>
      <c r="AE40" s="125">
        <f t="shared" si="0"/>
        <v>0</v>
      </c>
      <c r="AF40" s="125"/>
      <c r="AG40" s="125"/>
    </row>
    <row r="41" spans="1:79">
      <c r="C41" s="79"/>
      <c r="D41" s="122" t="s">
        <v>55</v>
      </c>
      <c r="E41" s="122"/>
      <c r="F41" s="122"/>
      <c r="G41" s="121" t="s">
        <v>52</v>
      </c>
      <c r="H41" s="121"/>
      <c r="I41" s="121"/>
      <c r="J41" s="121"/>
      <c r="K41" s="121"/>
      <c r="L41" s="121"/>
      <c r="M41" s="125">
        <f>SUM('A(公共) '!Q23,'B(公共) '!Q23,'C(公共)'!Q23,'D(公共)'!Q23,'E(公共)'!Q23)</f>
        <v>0</v>
      </c>
      <c r="N41" s="125"/>
      <c r="O41" s="125"/>
      <c r="P41" s="121" t="s">
        <v>53</v>
      </c>
      <c r="Q41" s="121"/>
      <c r="R41" s="121"/>
      <c r="S41" s="121"/>
      <c r="T41" s="121"/>
      <c r="U41" s="121"/>
      <c r="V41" s="125">
        <f>SUM('A(公共) '!AD23,'B(公共) '!AD23,'C(公共)'!AD23,'D(公共)'!AD23,'E(公共)'!AD23)</f>
        <v>0</v>
      </c>
      <c r="W41" s="125"/>
      <c r="X41" s="125"/>
      <c r="Z41" s="123" t="s">
        <v>50</v>
      </c>
      <c r="AA41" s="123"/>
      <c r="AB41" s="123"/>
      <c r="AC41" s="123"/>
      <c r="AD41" s="123"/>
      <c r="AE41" s="125">
        <f t="shared" si="0"/>
        <v>0</v>
      </c>
      <c r="AF41" s="125"/>
      <c r="AG41" s="125"/>
    </row>
    <row r="42" spans="1:79">
      <c r="C42" s="79"/>
      <c r="D42" s="110" t="s">
        <v>56</v>
      </c>
      <c r="E42" s="110"/>
      <c r="F42" s="110"/>
      <c r="G42" s="110"/>
      <c r="H42" s="110"/>
      <c r="I42" s="110"/>
      <c r="J42" s="110"/>
      <c r="K42" s="110"/>
      <c r="L42" s="110"/>
      <c r="M42" s="110"/>
      <c r="N42" s="110"/>
      <c r="O42" s="110"/>
      <c r="P42" s="110"/>
      <c r="Q42" s="110"/>
      <c r="R42" s="110"/>
      <c r="S42" s="110"/>
      <c r="T42" s="110"/>
      <c r="U42" s="110"/>
      <c r="V42" s="110"/>
      <c r="W42" s="110"/>
      <c r="X42" s="110"/>
      <c r="Y42" s="110"/>
      <c r="Z42" s="110"/>
      <c r="AA42" s="110"/>
      <c r="AB42" s="110"/>
      <c r="AC42" s="110"/>
      <c r="AD42" s="110"/>
      <c r="AE42" s="110"/>
      <c r="AF42" s="110"/>
      <c r="AG42" s="110"/>
    </row>
    <row r="43" spans="1:79" ht="12.75">
      <c r="D43" s="119" t="s">
        <v>57</v>
      </c>
      <c r="E43" s="119"/>
      <c r="F43" s="119"/>
      <c r="G43" s="119"/>
      <c r="H43" s="119"/>
      <c r="I43" s="119"/>
      <c r="J43" s="119"/>
      <c r="K43" s="119"/>
      <c r="L43" s="119"/>
      <c r="M43" s="119"/>
      <c r="N43" s="119"/>
      <c r="O43" s="119"/>
      <c r="P43" s="119"/>
      <c r="Q43" s="119"/>
      <c r="R43" s="119"/>
      <c r="S43" s="119"/>
      <c r="T43" s="119"/>
      <c r="U43" s="119"/>
      <c r="V43" s="119"/>
      <c r="W43" s="119"/>
      <c r="X43" s="119"/>
      <c r="Y43" s="119"/>
      <c r="Z43" s="119"/>
      <c r="AA43" s="119"/>
      <c r="AB43" s="119"/>
      <c r="AC43" s="119"/>
      <c r="AD43" s="119"/>
      <c r="AE43" s="119"/>
      <c r="AF43" s="119"/>
      <c r="AG43" s="119"/>
      <c r="AH43" s="119"/>
      <c r="AI43" s="78"/>
    </row>
    <row r="44" spans="1:79">
      <c r="D44" s="78"/>
      <c r="E44" s="78"/>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row>
    <row r="45" spans="1:79">
      <c r="A45" s="120" t="s">
        <v>58</v>
      </c>
      <c r="B45" s="120"/>
      <c r="C45" s="124" t="s">
        <v>59</v>
      </c>
      <c r="D45" s="124"/>
      <c r="E45" s="124"/>
      <c r="F45" s="124"/>
      <c r="G45" s="124"/>
      <c r="H45" s="124"/>
      <c r="I45" s="124"/>
      <c r="J45" s="124"/>
      <c r="K45" s="124"/>
      <c r="L45" s="124"/>
      <c r="M45" s="124"/>
      <c r="N45" s="124"/>
      <c r="O45" s="124"/>
      <c r="P45" s="124"/>
      <c r="Q45" s="124"/>
      <c r="R45" s="124"/>
      <c r="S45" s="124"/>
      <c r="T45" s="124"/>
      <c r="U45" s="124"/>
      <c r="V45" s="124"/>
      <c r="W45" s="124"/>
      <c r="X45" s="124"/>
      <c r="Y45" s="124"/>
      <c r="Z45" s="124"/>
      <c r="AA45" s="124"/>
      <c r="AB45" s="124"/>
      <c r="AC45" s="124"/>
      <c r="AD45" s="124"/>
      <c r="AE45" s="124"/>
      <c r="AF45" s="124"/>
      <c r="AG45" s="124"/>
      <c r="AH45" s="124"/>
      <c r="AI45" s="124"/>
    </row>
    <row r="46" spans="1:79">
      <c r="C46" s="124"/>
      <c r="D46" s="124"/>
      <c r="E46" s="124"/>
      <c r="F46" s="124"/>
      <c r="G46" s="124"/>
      <c r="H46" s="124"/>
      <c r="I46" s="124"/>
      <c r="J46" s="124"/>
      <c r="K46" s="124"/>
      <c r="L46" s="124"/>
      <c r="M46" s="124"/>
      <c r="N46" s="124"/>
      <c r="O46" s="124"/>
      <c r="P46" s="124"/>
      <c r="Q46" s="124"/>
      <c r="R46" s="124"/>
      <c r="S46" s="124"/>
      <c r="T46" s="124"/>
      <c r="U46" s="124"/>
      <c r="V46" s="124"/>
      <c r="W46" s="124"/>
      <c r="X46" s="124"/>
      <c r="Y46" s="124"/>
      <c r="Z46" s="124"/>
      <c r="AA46" s="124"/>
      <c r="AB46" s="124"/>
      <c r="AC46" s="124"/>
      <c r="AD46" s="124"/>
      <c r="AE46" s="124"/>
      <c r="AF46" s="124"/>
      <c r="AG46" s="124"/>
      <c r="AH46" s="124"/>
      <c r="AI46" s="124"/>
    </row>
  </sheetData>
  <sheetProtection sheet="1" selectLockedCells="1"/>
  <protectedRanges>
    <protectedRange sqref="V39:X39 U5:AI7 D26 K15 O13:AI14 S11:S12 W11:W12 K10:K12 M39:O39 N16:S20 W16:AI20" name="範囲1"/>
  </protectedRanges>
  <mergeCells count="81">
    <mergeCell ref="D43:AH43"/>
    <mergeCell ref="A45:B45"/>
    <mergeCell ref="C45:AI46"/>
    <mergeCell ref="AE40:AG40"/>
    <mergeCell ref="D41:F41"/>
    <mergeCell ref="G41:L41"/>
    <mergeCell ref="M41:O41"/>
    <mergeCell ref="P41:U41"/>
    <mergeCell ref="V41:X41"/>
    <mergeCell ref="Z41:AD41"/>
    <mergeCell ref="AE41:AG41"/>
    <mergeCell ref="D40:F40"/>
    <mergeCell ref="G40:L40"/>
    <mergeCell ref="M40:O40"/>
    <mergeCell ref="P40:U40"/>
    <mergeCell ref="Z39:AD39"/>
    <mergeCell ref="AE39:AG39"/>
    <mergeCell ref="V40:X40"/>
    <mergeCell ref="Z40:AD40"/>
    <mergeCell ref="D42:AG42"/>
    <mergeCell ref="D39:F39"/>
    <mergeCell ref="G39:L39"/>
    <mergeCell ref="M39:O39"/>
    <mergeCell ref="P39:U39"/>
    <mergeCell ref="V39:X39"/>
    <mergeCell ref="D26:AH32"/>
    <mergeCell ref="C35:AG35"/>
    <mergeCell ref="C38:I38"/>
    <mergeCell ref="J38:M38"/>
    <mergeCell ref="N38:U38"/>
    <mergeCell ref="V38:Y38"/>
    <mergeCell ref="Z38:AD38"/>
    <mergeCell ref="AE38:AH38"/>
    <mergeCell ref="D22:AI23"/>
    <mergeCell ref="K19:M19"/>
    <mergeCell ref="N19:S19"/>
    <mergeCell ref="T19:V19"/>
    <mergeCell ref="W19:AI19"/>
    <mergeCell ref="K20:M20"/>
    <mergeCell ref="N20:S20"/>
    <mergeCell ref="T20:V20"/>
    <mergeCell ref="W20:AI20"/>
    <mergeCell ref="K14:N14"/>
    <mergeCell ref="O14:AI14"/>
    <mergeCell ref="D15:I15"/>
    <mergeCell ref="K15:O15"/>
    <mergeCell ref="Q15:V15"/>
    <mergeCell ref="D16:I16"/>
    <mergeCell ref="K16:M16"/>
    <mergeCell ref="N16:S16"/>
    <mergeCell ref="T16:V16"/>
    <mergeCell ref="W16:AI16"/>
    <mergeCell ref="K12:Q12"/>
    <mergeCell ref="S12:U12"/>
    <mergeCell ref="W12:Y12"/>
    <mergeCell ref="D13:G13"/>
    <mergeCell ref="K13:N13"/>
    <mergeCell ref="O13:AI13"/>
    <mergeCell ref="C9:AI9"/>
    <mergeCell ref="D10:I10"/>
    <mergeCell ref="K10:AI10"/>
    <mergeCell ref="D11:I11"/>
    <mergeCell ref="K11:Q11"/>
    <mergeCell ref="S11:U11"/>
    <mergeCell ref="W11:Y11"/>
    <mergeCell ref="U7:AI7"/>
    <mergeCell ref="A1:AI1"/>
    <mergeCell ref="A3:AI3"/>
    <mergeCell ref="U5:AI5"/>
    <mergeCell ref="U6:AI6"/>
    <mergeCell ref="Q5:T5"/>
    <mergeCell ref="Q6:T6"/>
    <mergeCell ref="Q7:T7"/>
    <mergeCell ref="K17:M17"/>
    <mergeCell ref="N17:S17"/>
    <mergeCell ref="T17:V17"/>
    <mergeCell ref="W17:AI17"/>
    <mergeCell ref="K18:M18"/>
    <mergeCell ref="N18:S18"/>
    <mergeCell ref="T18:V18"/>
    <mergeCell ref="W18:AI18"/>
  </mergeCells>
  <phoneticPr fontId="6"/>
  <conditionalFormatting sqref="K10:AI10 M39:O39 V39:X39">
    <cfRule type="containsBlanks" dxfId="11" priority="1">
      <formula>LEN(TRIM(K10))=0</formula>
    </cfRule>
  </conditionalFormatting>
  <conditionalFormatting sqref="U5:U7 U7:AI7 K11:Q12 S11:U12 W11:Y12 O13:AI14 K15:O15 N16:S20 W16:AI20 D26:AH32">
    <cfRule type="containsBlanks" dxfId="10" priority="3">
      <formula>LEN(TRIM(D5))=0</formula>
    </cfRule>
  </conditionalFormatting>
  <pageMargins left="0.59055118110236215" right="0.59055118110236215" top="0.59055118110236215" bottom="0.59055118110236215" header="0.39370078740157483" footer="0.27559055118110237"/>
  <pageSetup paperSize="9" scale="60" orientation="portrait" blackAndWhite="1"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1000000}">
          <x14:formula1>
            <xm:f>'(参考)諸謝金・宿泊費'!$B$3:$B$25</xm:f>
          </x14:formula1>
          <xm:sqref>O20:R20 N17:N20 N16:S16 O18:R18</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A86C8A-09CA-4B80-B0B9-89C33D1B25D9}">
  <sheetPr codeName="Sheet4">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9">
        <f>'計画書(公共)'!W16</f>
        <v>0</v>
      </c>
      <c r="C4" s="189"/>
      <c r="D4" s="189"/>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9">
        <f>'計画書(公共)'!N16</f>
        <v>0</v>
      </c>
      <c r="C5" s="189"/>
      <c r="D5" s="189"/>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AB8" si="1">I8</f>
        <v>0</v>
      </c>
      <c r="W8" s="9">
        <f t="shared" si="1"/>
        <v>0</v>
      </c>
      <c r="X8" s="9">
        <f t="shared" si="1"/>
        <v>0</v>
      </c>
      <c r="Y8" s="12">
        <f t="shared" si="1"/>
        <v>0</v>
      </c>
      <c r="Z8" s="9">
        <f t="shared" si="1"/>
        <v>0</v>
      </c>
      <c r="AA8" s="12">
        <f t="shared" si="1"/>
        <v>0</v>
      </c>
      <c r="AB8" s="9">
        <f t="shared" si="1"/>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2">IF(H9="","",1)</f>
        <v/>
      </c>
      <c r="S9" s="93"/>
      <c r="T9" s="9" t="str">
        <f t="shared" ref="T9:T22" si="3">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ref="V9:Z22" si="4">I9</f>
        <v>0</v>
      </c>
      <c r="W9" s="13">
        <f t="shared" si="4"/>
        <v>0</v>
      </c>
      <c r="X9" s="13">
        <f t="shared" si="4"/>
        <v>0</v>
      </c>
      <c r="Y9" s="15">
        <f t="shared" si="4"/>
        <v>0</v>
      </c>
      <c r="Z9" s="13">
        <f>M9</f>
        <v>0</v>
      </c>
      <c r="AA9" s="15">
        <f t="shared" ref="AA9:AB22" si="5">N9</f>
        <v>0</v>
      </c>
      <c r="AB9" s="13">
        <f t="shared" si="5"/>
        <v>0</v>
      </c>
      <c r="AC9" s="13" t="str">
        <f t="shared" ref="AC9:AC22" si="6">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7">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8">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2"/>
        <v/>
      </c>
      <c r="S10" s="93"/>
      <c r="T10" s="9" t="str">
        <f t="shared" si="3"/>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4"/>
        <v>0</v>
      </c>
      <c r="W10" s="13">
        <f t="shared" si="4"/>
        <v>0</v>
      </c>
      <c r="X10" s="13">
        <f t="shared" si="4"/>
        <v>0</v>
      </c>
      <c r="Y10" s="15">
        <f t="shared" si="4"/>
        <v>0</v>
      </c>
      <c r="Z10" s="13">
        <f t="shared" si="4"/>
        <v>0</v>
      </c>
      <c r="AA10" s="15">
        <f t="shared" si="5"/>
        <v>0</v>
      </c>
      <c r="AB10" s="13">
        <f t="shared" si="5"/>
        <v>0</v>
      </c>
      <c r="AC10" s="13" t="str">
        <f t="shared" si="6"/>
        <v/>
      </c>
      <c r="AD10" s="9" t="str">
        <f>IF(P10="","",IF(Q10&lt;  IF(AC10&lt;1,1,ROUNDDOWN(AC10,0) + IF((AC10-ROUNDDOWN(AC10,0))&lt;0.5,0,1))  *VLOOKUP($B$5,'(参考)諸謝金・宿泊費'!$B:$I,3,FALSE),
  Q10,  IF(AC10&lt;1,1,ROUNDDOWN(AC10,0) + IF((AC10-ROUNDDOWN(AC10,0))&lt;0.5,0,1))  *VLOOKUP($B$5,'(参考)諸謝金・宿泊費'!$B:$I,3,FALSE)))</f>
        <v/>
      </c>
      <c r="AE10" s="13" t="str">
        <f t="shared" si="7"/>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8"/>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2"/>
        <v/>
      </c>
      <c r="S11" s="93"/>
      <c r="T11" s="9" t="str">
        <f t="shared" si="3"/>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4"/>
        <v>0</v>
      </c>
      <c r="W11" s="13">
        <f t="shared" si="4"/>
        <v>0</v>
      </c>
      <c r="X11" s="13">
        <f t="shared" si="4"/>
        <v>0</v>
      </c>
      <c r="Y11" s="15">
        <f t="shared" si="4"/>
        <v>0</v>
      </c>
      <c r="Z11" s="13">
        <f t="shared" si="4"/>
        <v>0</v>
      </c>
      <c r="AA11" s="15">
        <f t="shared" si="5"/>
        <v>0</v>
      </c>
      <c r="AB11" s="13">
        <f t="shared" si="5"/>
        <v>0</v>
      </c>
      <c r="AC11" s="13" t="str">
        <f t="shared" si="6"/>
        <v/>
      </c>
      <c r="AD11" s="9" t="str">
        <f>IF(P11="","",IF(Q11&lt;  IF(AC11&lt;1,1,ROUNDDOWN(AC11,0) + IF((AC11-ROUNDDOWN(AC11,0))&lt;0.5,0,1))  *VLOOKUP($B$5,'(参考)諸謝金・宿泊費'!$B:$I,3,FALSE),
  Q11,  IF(AC11&lt;1,1,ROUNDDOWN(AC11,0) + IF((AC11-ROUNDDOWN(AC11,0))&lt;0.5,0,1))  *VLOOKUP($B$5,'(参考)諸謝金・宿泊費'!$B:$I,3,FALSE)))</f>
        <v/>
      </c>
      <c r="AE11" s="13" t="str">
        <f t="shared" si="7"/>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8"/>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2"/>
        <v/>
      </c>
      <c r="S12" s="93"/>
      <c r="T12" s="9" t="str">
        <f t="shared" si="3"/>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4"/>
        <v>0</v>
      </c>
      <c r="W12" s="13">
        <f t="shared" si="4"/>
        <v>0</v>
      </c>
      <c r="X12" s="13">
        <f t="shared" si="4"/>
        <v>0</v>
      </c>
      <c r="Y12" s="15">
        <f t="shared" si="4"/>
        <v>0</v>
      </c>
      <c r="Z12" s="13">
        <f t="shared" si="4"/>
        <v>0</v>
      </c>
      <c r="AA12" s="15">
        <f t="shared" si="5"/>
        <v>0</v>
      </c>
      <c r="AB12" s="13">
        <f t="shared" si="5"/>
        <v>0</v>
      </c>
      <c r="AC12" s="13" t="str">
        <f t="shared" si="6"/>
        <v/>
      </c>
      <c r="AD12" s="9" t="str">
        <f>IF(P12="","",IF(Q12&lt;  IF(AC12&lt;1,1,ROUNDDOWN(AC12,0) + IF((AC12-ROUNDDOWN(AC12,0))&lt;0.5,0,1))  *VLOOKUP($B$5,'(参考)諸謝金・宿泊費'!$B:$I,3,FALSE),
  Q12,  IF(AC12&lt;1,1,ROUNDDOWN(AC12,0) + IF((AC12-ROUNDDOWN(AC12,0))&lt;0.5,0,1))  *VLOOKUP($B$5,'(参考)諸謝金・宿泊費'!$B:$I,3,FALSE)))</f>
        <v/>
      </c>
      <c r="AE12" s="13" t="str">
        <f t="shared" si="7"/>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8"/>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2"/>
        <v/>
      </c>
      <c r="S13" s="93"/>
      <c r="T13" s="9" t="str">
        <f t="shared" si="3"/>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4"/>
        <v>0</v>
      </c>
      <c r="W13" s="13">
        <f t="shared" si="4"/>
        <v>0</v>
      </c>
      <c r="X13" s="13">
        <f t="shared" si="4"/>
        <v>0</v>
      </c>
      <c r="Y13" s="15">
        <f t="shared" si="4"/>
        <v>0</v>
      </c>
      <c r="Z13" s="13">
        <f t="shared" si="4"/>
        <v>0</v>
      </c>
      <c r="AA13" s="15">
        <f t="shared" si="5"/>
        <v>0</v>
      </c>
      <c r="AB13" s="13">
        <f t="shared" si="5"/>
        <v>0</v>
      </c>
      <c r="AC13" s="13" t="str">
        <f t="shared" si="6"/>
        <v/>
      </c>
      <c r="AD13" s="9" t="str">
        <f>IF(P13="","",IF(Q13&lt;  IF(AC13&lt;1,1,ROUNDDOWN(AC13,0) + IF((AC13-ROUNDDOWN(AC13,0))&lt;0.5,0,1))  *VLOOKUP($B$5,'(参考)諸謝金・宿泊費'!$B:$I,3,FALSE),
  Q13,  IF(AC13&lt;1,1,ROUNDDOWN(AC13,0) + IF((AC13-ROUNDDOWN(AC13,0))&lt;0.5,0,1))  *VLOOKUP($B$5,'(参考)諸謝金・宿泊費'!$B:$I,3,FALSE)))</f>
        <v/>
      </c>
      <c r="AE13" s="13" t="str">
        <f t="shared" si="7"/>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8"/>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2"/>
        <v/>
      </c>
      <c r="S14" s="93"/>
      <c r="T14" s="9" t="str">
        <f t="shared" si="3"/>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4"/>
        <v>0</v>
      </c>
      <c r="W14" s="13">
        <f t="shared" si="4"/>
        <v>0</v>
      </c>
      <c r="X14" s="13">
        <f t="shared" si="4"/>
        <v>0</v>
      </c>
      <c r="Y14" s="15">
        <f t="shared" si="4"/>
        <v>0</v>
      </c>
      <c r="Z14" s="13">
        <f t="shared" si="4"/>
        <v>0</v>
      </c>
      <c r="AA14" s="15">
        <f t="shared" si="5"/>
        <v>0</v>
      </c>
      <c r="AB14" s="13">
        <f t="shared" si="5"/>
        <v>0</v>
      </c>
      <c r="AC14" s="13" t="str">
        <f t="shared" si="6"/>
        <v/>
      </c>
      <c r="AD14" s="9" t="str">
        <f>IF(P14="","",IF(Q14&lt;  IF(AC14&lt;1,1,ROUNDDOWN(AC14,0) + IF((AC14-ROUNDDOWN(AC14,0))&lt;0.5,0,1))  *VLOOKUP($B$5,'(参考)諸謝金・宿泊費'!$B:$I,3,FALSE),
  Q14,  IF(AC14&lt;1,1,ROUNDDOWN(AC14,0) + IF((AC14-ROUNDDOWN(AC14,0))&lt;0.5,0,1))  *VLOOKUP($B$5,'(参考)諸謝金・宿泊費'!$B:$I,3,FALSE)))</f>
        <v/>
      </c>
      <c r="AE14" s="13" t="str">
        <f t="shared" si="7"/>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8"/>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2"/>
        <v/>
      </c>
      <c r="S15" s="93"/>
      <c r="T15" s="9" t="str">
        <f t="shared" si="3"/>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4"/>
        <v>0</v>
      </c>
      <c r="W15" s="13">
        <f t="shared" si="4"/>
        <v>0</v>
      </c>
      <c r="X15" s="13">
        <f t="shared" si="4"/>
        <v>0</v>
      </c>
      <c r="Y15" s="15">
        <f t="shared" si="4"/>
        <v>0</v>
      </c>
      <c r="Z15" s="13">
        <f t="shared" si="4"/>
        <v>0</v>
      </c>
      <c r="AA15" s="15">
        <f t="shared" si="5"/>
        <v>0</v>
      </c>
      <c r="AB15" s="13">
        <f t="shared" si="5"/>
        <v>0</v>
      </c>
      <c r="AC15" s="13" t="str">
        <f t="shared" si="6"/>
        <v/>
      </c>
      <c r="AD15" s="9" t="str">
        <f>IF(P15="","",IF(Q15&lt;  IF(AC15&lt;1,1,ROUNDDOWN(AC15,0) + IF((AC15-ROUNDDOWN(AC15,0))&lt;0.5,0,1))  *VLOOKUP($B$5,'(参考)諸謝金・宿泊費'!$B:$I,3,FALSE),
  Q15,  IF(AC15&lt;1,1,ROUNDDOWN(AC15,0) + IF((AC15-ROUNDDOWN(AC15,0))&lt;0.5,0,1))  *VLOOKUP($B$5,'(参考)諸謝金・宿泊費'!$B:$I,3,FALSE)))</f>
        <v/>
      </c>
      <c r="AE15" s="13" t="str">
        <f t="shared" si="7"/>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8"/>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2"/>
        <v/>
      </c>
      <c r="S16" s="93"/>
      <c r="T16" s="9" t="str">
        <f t="shared" si="3"/>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4"/>
        <v>0</v>
      </c>
      <c r="W16" s="13">
        <f t="shared" si="4"/>
        <v>0</v>
      </c>
      <c r="X16" s="13">
        <f t="shared" si="4"/>
        <v>0</v>
      </c>
      <c r="Y16" s="15">
        <f t="shared" si="4"/>
        <v>0</v>
      </c>
      <c r="Z16" s="13">
        <f t="shared" si="4"/>
        <v>0</v>
      </c>
      <c r="AA16" s="15">
        <f t="shared" si="5"/>
        <v>0</v>
      </c>
      <c r="AB16" s="13">
        <f t="shared" si="5"/>
        <v>0</v>
      </c>
      <c r="AC16" s="13" t="str">
        <f t="shared" si="6"/>
        <v/>
      </c>
      <c r="AD16" s="9" t="str">
        <f>IF(P16="","",IF(Q16&lt;  IF(AC16&lt;1,1,ROUNDDOWN(AC16,0) + IF((AC16-ROUNDDOWN(AC16,0))&lt;0.5,0,1))  *VLOOKUP($B$5,'(参考)諸謝金・宿泊費'!$B:$I,3,FALSE),
  Q16,  IF(AC16&lt;1,1,ROUNDDOWN(AC16,0) + IF((AC16-ROUNDDOWN(AC16,0))&lt;0.5,0,1))  *VLOOKUP($B$5,'(参考)諸謝金・宿泊費'!$B:$I,3,FALSE)))</f>
        <v/>
      </c>
      <c r="AE16" s="13" t="str">
        <f t="shared" si="7"/>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8"/>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2"/>
        <v/>
      </c>
      <c r="S17" s="93"/>
      <c r="T17" s="9" t="str">
        <f t="shared" si="3"/>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4"/>
        <v>0</v>
      </c>
      <c r="W17" s="13">
        <f t="shared" si="4"/>
        <v>0</v>
      </c>
      <c r="X17" s="13">
        <f t="shared" si="4"/>
        <v>0</v>
      </c>
      <c r="Y17" s="15">
        <f t="shared" si="4"/>
        <v>0</v>
      </c>
      <c r="Z17" s="13">
        <f t="shared" si="4"/>
        <v>0</v>
      </c>
      <c r="AA17" s="15">
        <f t="shared" si="5"/>
        <v>0</v>
      </c>
      <c r="AB17" s="13">
        <f t="shared" si="5"/>
        <v>0</v>
      </c>
      <c r="AC17" s="13" t="str">
        <f t="shared" si="6"/>
        <v/>
      </c>
      <c r="AD17" s="9" t="str">
        <f>IF(P17="","",IF(Q17&lt;  IF(AC17&lt;1,1,ROUNDDOWN(AC17,0) + IF((AC17-ROUNDDOWN(AC17,0))&lt;0.5,0,1))  *VLOOKUP($B$5,'(参考)諸謝金・宿泊費'!$B:$I,3,FALSE),
  Q17,  IF(AC17&lt;1,1,ROUNDDOWN(AC17,0) + IF((AC17-ROUNDDOWN(AC17,0))&lt;0.5,0,1))  *VLOOKUP($B$5,'(参考)諸謝金・宿泊費'!$B:$I,3,FALSE)))</f>
        <v/>
      </c>
      <c r="AE17" s="13" t="str">
        <f t="shared" si="7"/>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8"/>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2"/>
        <v/>
      </c>
      <c r="S18" s="93"/>
      <c r="T18" s="9" t="str">
        <f t="shared" si="3"/>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4"/>
        <v>0</v>
      </c>
      <c r="W18" s="13">
        <f t="shared" si="4"/>
        <v>0</v>
      </c>
      <c r="X18" s="13">
        <f t="shared" si="4"/>
        <v>0</v>
      </c>
      <c r="Y18" s="15">
        <f t="shared" si="4"/>
        <v>0</v>
      </c>
      <c r="Z18" s="13">
        <f t="shared" si="4"/>
        <v>0</v>
      </c>
      <c r="AA18" s="15">
        <f t="shared" si="5"/>
        <v>0</v>
      </c>
      <c r="AB18" s="13">
        <f t="shared" si="5"/>
        <v>0</v>
      </c>
      <c r="AC18" s="13" t="str">
        <f t="shared" si="6"/>
        <v/>
      </c>
      <c r="AD18" s="9" t="str">
        <f>IF(P18="","",IF(Q18&lt;  IF(AC18&lt;1,1,ROUNDDOWN(AC18,0) + IF((AC18-ROUNDDOWN(AC18,0))&lt;0.5,0,1))  *VLOOKUP($B$5,'(参考)諸謝金・宿泊費'!$B:$I,3,FALSE),
  Q18,  IF(AC18&lt;1,1,ROUNDDOWN(AC18,0) + IF((AC18-ROUNDDOWN(AC18,0))&lt;0.5,0,1))  *VLOOKUP($B$5,'(参考)諸謝金・宿泊費'!$B:$I,3,FALSE)))</f>
        <v/>
      </c>
      <c r="AE18" s="13" t="str">
        <f t="shared" si="7"/>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8"/>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2"/>
        <v/>
      </c>
      <c r="S19" s="93"/>
      <c r="T19" s="9" t="str">
        <f t="shared" si="3"/>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4"/>
        <v>0</v>
      </c>
      <c r="W19" s="13">
        <f t="shared" si="4"/>
        <v>0</v>
      </c>
      <c r="X19" s="13">
        <f t="shared" si="4"/>
        <v>0</v>
      </c>
      <c r="Y19" s="15">
        <f t="shared" si="4"/>
        <v>0</v>
      </c>
      <c r="Z19" s="13">
        <f t="shared" si="4"/>
        <v>0</v>
      </c>
      <c r="AA19" s="15">
        <f t="shared" si="5"/>
        <v>0</v>
      </c>
      <c r="AB19" s="13">
        <f t="shared" si="5"/>
        <v>0</v>
      </c>
      <c r="AC19" s="13" t="str">
        <f t="shared" si="6"/>
        <v/>
      </c>
      <c r="AD19" s="9" t="str">
        <f>IF(P19="","",IF(Q19&lt;  IF(AC19&lt;1,1,ROUNDDOWN(AC19,0) + IF((AC19-ROUNDDOWN(AC19,0))&lt;0.5,0,1))  *VLOOKUP($B$5,'(参考)諸謝金・宿泊費'!$B:$I,3,FALSE),
  Q19,  IF(AC19&lt;1,1,ROUNDDOWN(AC19,0) + IF((AC19-ROUNDDOWN(AC19,0))&lt;0.5,0,1))  *VLOOKUP($B$5,'(参考)諸謝金・宿泊費'!$B:$I,3,FALSE)))</f>
        <v/>
      </c>
      <c r="AE19" s="13" t="str">
        <f t="shared" si="7"/>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8"/>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2"/>
        <v/>
      </c>
      <c r="S20" s="93"/>
      <c r="T20" s="9" t="str">
        <f t="shared" si="3"/>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4"/>
        <v>0</v>
      </c>
      <c r="W20" s="13">
        <f t="shared" si="4"/>
        <v>0</v>
      </c>
      <c r="X20" s="13">
        <f t="shared" si="4"/>
        <v>0</v>
      </c>
      <c r="Y20" s="15">
        <f t="shared" si="4"/>
        <v>0</v>
      </c>
      <c r="Z20" s="13">
        <f t="shared" si="4"/>
        <v>0</v>
      </c>
      <c r="AA20" s="15">
        <f t="shared" si="5"/>
        <v>0</v>
      </c>
      <c r="AB20" s="13">
        <f t="shared" si="5"/>
        <v>0</v>
      </c>
      <c r="AC20" s="13" t="str">
        <f t="shared" si="6"/>
        <v/>
      </c>
      <c r="AD20" s="9" t="str">
        <f>IF(P20="","",IF(Q20&lt;  IF(AC20&lt;1,1,ROUNDDOWN(AC20,0) + IF((AC20-ROUNDDOWN(AC20,0))&lt;0.5,0,1))  *VLOOKUP($B$5,'(参考)諸謝金・宿泊費'!$B:$I,3,FALSE),
  Q20,  IF(AC20&lt;1,1,ROUNDDOWN(AC20,0) + IF((AC20-ROUNDDOWN(AC20,0))&lt;0.5,0,1))  *VLOOKUP($B$5,'(参考)諸謝金・宿泊費'!$B:$I,3,FALSE)))</f>
        <v/>
      </c>
      <c r="AE20" s="13" t="str">
        <f t="shared" si="7"/>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8"/>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2"/>
        <v/>
      </c>
      <c r="S21" s="93"/>
      <c r="T21" s="9" t="str">
        <f t="shared" si="3"/>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4"/>
        <v>0</v>
      </c>
      <c r="W21" s="13">
        <f t="shared" si="4"/>
        <v>0</v>
      </c>
      <c r="X21" s="13">
        <f t="shared" si="4"/>
        <v>0</v>
      </c>
      <c r="Y21" s="15">
        <f t="shared" si="4"/>
        <v>0</v>
      </c>
      <c r="Z21" s="13">
        <f t="shared" si="4"/>
        <v>0</v>
      </c>
      <c r="AA21" s="15">
        <f t="shared" si="5"/>
        <v>0</v>
      </c>
      <c r="AB21" s="13">
        <f t="shared" si="5"/>
        <v>0</v>
      </c>
      <c r="AC21" s="13" t="str">
        <f t="shared" si="6"/>
        <v/>
      </c>
      <c r="AD21" s="9" t="str">
        <f>IF(P21="","",IF(Q21&lt;  IF(AC21&lt;1,1,ROUNDDOWN(AC21,0) + IF((AC21-ROUNDDOWN(AC21,0))&lt;0.5,0,1))  *VLOOKUP($B$5,'(参考)諸謝金・宿泊費'!$B:$I,3,FALSE),
  Q21,  IF(AC21&lt;1,1,ROUNDDOWN(AC21,0) + IF((AC21-ROUNDDOWN(AC21,0))&lt;0.5,0,1))  *VLOOKUP($B$5,'(参考)諸謝金・宿泊費'!$B:$I,3,FALSE)))</f>
        <v/>
      </c>
      <c r="AE21" s="13" t="str">
        <f t="shared" si="7"/>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8"/>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2"/>
        <v/>
      </c>
      <c r="S22" s="93"/>
      <c r="T22" s="9" t="str">
        <f t="shared" si="3"/>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4"/>
        <v>0</v>
      </c>
      <c r="W22" s="13">
        <f t="shared" si="4"/>
        <v>0</v>
      </c>
      <c r="X22" s="13">
        <f t="shared" si="4"/>
        <v>0</v>
      </c>
      <c r="Y22" s="15">
        <f t="shared" si="4"/>
        <v>0</v>
      </c>
      <c r="Z22" s="13">
        <f t="shared" si="4"/>
        <v>0</v>
      </c>
      <c r="AA22" s="15">
        <f t="shared" si="5"/>
        <v>0</v>
      </c>
      <c r="AB22" s="13">
        <f t="shared" si="5"/>
        <v>0</v>
      </c>
      <c r="AC22" s="13" t="str">
        <f t="shared" si="6"/>
        <v/>
      </c>
      <c r="AD22" s="9" t="str">
        <f>IF(P22="","",IF(Q22&lt;  IF(AC22&lt;1,1,ROUNDDOWN(AC22,0) + IF((AC22-ROUNDDOWN(AC22,0))&lt;0.5,0,1))  *VLOOKUP($B$5,'(参考)諸謝金・宿泊費'!$B:$I,3,FALSE),
  Q22,  IF(AC22&lt;1,1,ROUNDDOWN(AC22,0) + IF((AC22-ROUNDDOWN(AC22,0))&lt;0.5,0,1))  *VLOOKUP($B$5,'(参考)諸謝金・宿泊費'!$B:$I,3,FALSE)))</f>
        <v/>
      </c>
      <c r="AE22" s="13" t="str">
        <f t="shared" si="7"/>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8"/>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9">SUM(I8:I22)</f>
        <v>0</v>
      </c>
      <c r="J23" s="17">
        <f t="shared" si="9"/>
        <v>0</v>
      </c>
      <c r="K23" s="18">
        <f t="shared" si="9"/>
        <v>0</v>
      </c>
      <c r="L23" s="19">
        <f t="shared" si="9"/>
        <v>0</v>
      </c>
      <c r="M23" s="17">
        <f t="shared" si="9"/>
        <v>0</v>
      </c>
      <c r="N23" s="19">
        <f t="shared" si="9"/>
        <v>0</v>
      </c>
      <c r="O23" s="17">
        <f t="shared" si="9"/>
        <v>0</v>
      </c>
      <c r="P23" s="17"/>
      <c r="Q23" s="17">
        <f t="shared" si="9"/>
        <v>0</v>
      </c>
      <c r="R23" s="17"/>
      <c r="S23" s="17">
        <f t="shared" si="9"/>
        <v>0</v>
      </c>
      <c r="T23" s="17"/>
      <c r="U23" s="17">
        <f t="shared" si="9"/>
        <v>0</v>
      </c>
      <c r="V23" s="20">
        <f t="shared" si="9"/>
        <v>0</v>
      </c>
      <c r="W23" s="21">
        <f t="shared" si="9"/>
        <v>0</v>
      </c>
      <c r="X23" s="21">
        <f t="shared" si="9"/>
        <v>0</v>
      </c>
      <c r="Y23" s="22">
        <f t="shared" si="9"/>
        <v>0</v>
      </c>
      <c r="Z23" s="21">
        <f t="shared" si="9"/>
        <v>0</v>
      </c>
      <c r="AA23" s="22">
        <f t="shared" si="9"/>
        <v>0</v>
      </c>
      <c r="AB23" s="21">
        <f t="shared" si="9"/>
        <v>0</v>
      </c>
      <c r="AC23" s="21"/>
      <c r="AD23" s="21">
        <f t="shared" si="9"/>
        <v>0</v>
      </c>
      <c r="AE23" s="21"/>
      <c r="AF23" s="21">
        <f t="shared" si="9"/>
        <v>0</v>
      </c>
      <c r="AG23" s="21"/>
      <c r="AH23" s="21">
        <f t="shared" si="9"/>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objects="1" scenarios="1"/>
  <protectedRanges>
    <protectedRange sqref="S8:S22 A8:B22 K4 P4 T4 D15:Q22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9" priority="1">
      <formula>LEN(TRIM(D8))=0</formula>
    </cfRule>
  </conditionalFormatting>
  <conditionalFormatting sqref="K4:M4 P4:Q4 T4:U4 A8:B22 S8:S22">
    <cfRule type="containsBlanks" dxfId="8" priority="2">
      <formula>LEN(TRIM(A4))=0</formula>
    </cfRule>
  </conditionalFormatting>
  <dataValidations count="1">
    <dataValidation type="list" allowBlank="1" showInputMessage="1" showErrorMessage="1" sqref="P4:Q4 T4:U4" xr:uid="{D3A8C57B-5CA1-47C5-90D1-6105858495B5}">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B24E80E-F6C5-450E-A61A-42AEBF551078}">
          <x14:formula1>
            <xm:f>'(参考)諸謝金・宿泊費'!$I$2:$BC$2</xm:f>
          </x14:formula1>
          <xm:sqref>H8:H22</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3DFC3A-93E7-44D6-A925-D5743F92CA37}">
  <sheetPr codeName="Sheet5">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9">
        <f>'計画書(公共)'!W17</f>
        <v>0</v>
      </c>
      <c r="C4" s="189"/>
      <c r="D4" s="189"/>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9">
        <f>'計画書(公共)'!N17</f>
        <v>0</v>
      </c>
      <c r="C5" s="189"/>
      <c r="D5" s="189"/>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S8:S22 K4 P4 T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7" priority="1">
      <formula>LEN(TRIM(D8))=0</formula>
    </cfRule>
  </conditionalFormatting>
  <conditionalFormatting sqref="K4:M4 P4:Q4 T4:U4 A8:B22 S8:S22">
    <cfRule type="containsBlanks" dxfId="6" priority="3">
      <formula>LEN(TRIM(A4))=0</formula>
    </cfRule>
  </conditionalFormatting>
  <dataValidations count="1">
    <dataValidation type="list" allowBlank="1" showInputMessage="1" showErrorMessage="1" sqref="P4:Q4 T4:U4" xr:uid="{7246CDD0-40CB-46A6-BB46-F0C516682338}">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41E3AA61-B90E-409D-BE5F-DC3F02D2C474}">
          <x14:formula1>
            <xm:f>'(参考)諸謝金・宿泊費'!$I$2:$BC$2</xm:f>
          </x14:formula1>
          <xm:sqref>H8:H22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FFFF00"/>
    <pageSetUpPr fitToPage="1"/>
  </sheetPr>
  <dimension ref="A1:AH26"/>
  <sheetViews>
    <sheetView showZeros="0" view="pageBreakPreview" zoomScaleSheetLayoutView="100" workbookViewId="0">
      <selection activeCell="AB2" sqref="AB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9">
        <f>'計画書(公共)'!W18</f>
        <v>0</v>
      </c>
      <c r="C4" s="189"/>
      <c r="D4" s="189"/>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9">
        <f>'計画書(公共)'!N18</f>
        <v>0</v>
      </c>
      <c r="C5" s="189"/>
      <c r="D5" s="189"/>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A8:B22 D15:Q22 S8:S22 K4 P4 T4 D8:O14" name="範囲1"/>
    <protectedRange sqref="P8:Q14" name="範囲1_1"/>
  </protectedRanges>
  <mergeCells count="39">
    <mergeCell ref="AA5:AB5"/>
    <mergeCell ref="AC5:AD5"/>
    <mergeCell ref="I4:J4"/>
    <mergeCell ref="K4:M4"/>
    <mergeCell ref="A26:N26"/>
    <mergeCell ref="V26:AA26"/>
    <mergeCell ref="AB26:AH26"/>
    <mergeCell ref="AE5:AF5"/>
    <mergeCell ref="AG5:AH5"/>
    <mergeCell ref="A23:H23"/>
    <mergeCell ref="I25:N25"/>
    <mergeCell ref="O25:U25"/>
    <mergeCell ref="V25:AA25"/>
    <mergeCell ref="AB25:AH25"/>
    <mergeCell ref="R5:S5"/>
    <mergeCell ref="T5:U5"/>
    <mergeCell ref="V5:X5"/>
    <mergeCell ref="Y5:Z5"/>
    <mergeCell ref="B5:D5"/>
    <mergeCell ref="I5:K5"/>
    <mergeCell ref="L5:M5"/>
    <mergeCell ref="N5:O5"/>
    <mergeCell ref="P5:Q5"/>
    <mergeCell ref="N4:O4"/>
    <mergeCell ref="P4:Q4"/>
    <mergeCell ref="A2:AH2"/>
    <mergeCell ref="A1:F1"/>
    <mergeCell ref="AB1:AH1"/>
    <mergeCell ref="I3:U3"/>
    <mergeCell ref="V3:AH3"/>
    <mergeCell ref="AC4:AD4"/>
    <mergeCell ref="AE4:AF4"/>
    <mergeCell ref="AG4:AH4"/>
    <mergeCell ref="R4:S4"/>
    <mergeCell ref="T4:U4"/>
    <mergeCell ref="V4:W4"/>
    <mergeCell ref="X4:Z4"/>
    <mergeCell ref="AA4:AB4"/>
    <mergeCell ref="B4:D4"/>
  </mergeCells>
  <phoneticPr fontId="6"/>
  <conditionalFormatting sqref="D8:Q22">
    <cfRule type="containsBlanks" dxfId="5" priority="1">
      <formula>LEN(TRIM(D8))=0</formula>
    </cfRule>
  </conditionalFormatting>
  <conditionalFormatting sqref="K4:M4 P4:Q4 T4:U4 A8:B22 S8:S22">
    <cfRule type="containsBlanks" dxfId="4" priority="3">
      <formula>LEN(TRIM(A4))=0</formula>
    </cfRule>
  </conditionalFormatting>
  <dataValidations count="1">
    <dataValidation type="list" allowBlank="1" showInputMessage="1" showErrorMessage="1" sqref="P4:Q4 T4:U4" xr:uid="{00000000-0002-0000-0500-000000000000}">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500-000001000000}">
          <x14:formula1>
            <xm:f>'(参考)諸謝金・宿泊費'!$I$2:$BC$2</xm:f>
          </x14:formula1>
          <xm:sqref>H8:H22</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660529-EF83-4136-AB73-3DD0DC4C1E76}">
  <sheetPr>
    <tabColor rgb="FFFFFF00"/>
    <pageSetUpPr fitToPage="1"/>
  </sheetPr>
  <dimension ref="A1:AH26"/>
  <sheetViews>
    <sheetView showZeros="0" view="pageBreakPreview" zoomScaleSheetLayoutView="100" workbookViewId="0">
      <selection activeCell="AB2" sqref="AB2"/>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9">
        <f>'計画書(公共)'!W19</f>
        <v>0</v>
      </c>
      <c r="C4" s="189"/>
      <c r="D4" s="189"/>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9">
        <f>'計画書(公共)'!N19</f>
        <v>0</v>
      </c>
      <c r="C5" s="189"/>
      <c r="D5" s="189"/>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6"/>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6"/>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6"/>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6"/>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6"/>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6"/>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6"/>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6"/>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S8:S22 K4 P4 T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3" priority="1">
      <formula>LEN(TRIM(D8))=0</formula>
    </cfRule>
  </conditionalFormatting>
  <conditionalFormatting sqref="K4:M4 P4:Q4 T4:U4 A8:B22 S8:S22">
    <cfRule type="containsBlanks" dxfId="2" priority="2">
      <formula>LEN(TRIM(A4))=0</formula>
    </cfRule>
  </conditionalFormatting>
  <dataValidations count="1">
    <dataValidation type="list" allowBlank="1" showInputMessage="1" showErrorMessage="1" sqref="P4:Q4 T4:U4" xr:uid="{FFFF4A26-04F3-4201-8B9D-C3053DD2D5DC}">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82EED97D-814B-40E6-A099-F05FD74DA70D}">
          <x14:formula1>
            <xm:f>'(参考)諸謝金・宿泊費'!$I$2:$BC$2</xm:f>
          </x14:formula1>
          <xm:sqref>H8:H22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5A206-5BB4-4FB1-9AD8-0B61452924DA}">
  <sheetPr>
    <tabColor rgb="FFFFFF00"/>
    <pageSetUpPr fitToPage="1"/>
  </sheetPr>
  <dimension ref="A1:AH26"/>
  <sheetViews>
    <sheetView showZeros="0" view="pageBreakPreview" zoomScaleSheetLayoutView="100" workbookViewId="0">
      <selection activeCell="AB1" sqref="AB1:AH1"/>
    </sheetView>
  </sheetViews>
  <sheetFormatPr defaultColWidth="2.42578125" defaultRowHeight="37.5" customHeight="1"/>
  <cols>
    <col min="1" max="1" width="8.7109375" style="25" customWidth="1"/>
    <col min="2" max="2" width="7.42578125" style="25" customWidth="1"/>
    <col min="3" max="3" width="4.28515625" style="30" bestFit="1" customWidth="1"/>
    <col min="4" max="4" width="7.42578125" style="25" customWidth="1"/>
    <col min="5" max="7" width="12.42578125" style="25" customWidth="1"/>
    <col min="8" max="8" width="7.42578125" style="30" customWidth="1"/>
    <col min="9" max="34" width="7.42578125" style="25" customWidth="1"/>
    <col min="35" max="16384" width="2.42578125" style="25"/>
  </cols>
  <sheetData>
    <row r="1" spans="1:34" ht="15.75">
      <c r="A1" s="138" t="s">
        <v>60</v>
      </c>
      <c r="B1" s="138"/>
      <c r="C1" s="138"/>
      <c r="D1" s="138"/>
      <c r="E1" s="138"/>
      <c r="F1" s="138"/>
      <c r="G1" s="24"/>
      <c r="H1" s="24"/>
      <c r="I1" s="24"/>
      <c r="J1" s="24"/>
      <c r="K1" s="24"/>
      <c r="L1" s="24"/>
      <c r="M1" s="24"/>
      <c r="N1" s="24"/>
      <c r="O1" s="24"/>
      <c r="P1" s="24"/>
      <c r="Q1" s="24"/>
      <c r="R1" s="24"/>
      <c r="S1" s="24"/>
      <c r="T1" s="24"/>
      <c r="U1" s="24"/>
      <c r="V1" s="24"/>
      <c r="W1" s="24"/>
      <c r="X1" s="24"/>
      <c r="Y1" s="24"/>
      <c r="Z1" s="24"/>
      <c r="AA1" s="24"/>
      <c r="AB1" s="139" t="str">
        <f>'計画書(公共)'!U5&amp;"　"&amp;'計画書(公共)'!U6</f>
        <v>　</v>
      </c>
      <c r="AC1" s="139"/>
      <c r="AD1" s="139"/>
      <c r="AE1" s="139"/>
      <c r="AF1" s="139"/>
      <c r="AG1" s="139"/>
      <c r="AH1" s="139"/>
    </row>
    <row r="2" spans="1:34" ht="16.5" thickBot="1">
      <c r="A2" s="108" t="s">
        <v>109</v>
      </c>
      <c r="B2" s="109"/>
      <c r="C2" s="109"/>
      <c r="D2" s="109"/>
      <c r="E2" s="109"/>
      <c r="F2" s="109"/>
      <c r="G2" s="109"/>
      <c r="H2" s="109"/>
      <c r="I2" s="109"/>
      <c r="J2" s="109"/>
      <c r="K2" s="109"/>
      <c r="L2" s="109"/>
      <c r="M2" s="109"/>
      <c r="N2" s="109"/>
      <c r="O2" s="109"/>
      <c r="P2" s="109"/>
      <c r="Q2" s="109"/>
      <c r="R2" s="109"/>
      <c r="S2" s="109"/>
      <c r="T2" s="109"/>
      <c r="U2" s="109"/>
      <c r="V2" s="109"/>
      <c r="W2" s="109"/>
      <c r="X2" s="109"/>
      <c r="Y2" s="109"/>
      <c r="Z2" s="109"/>
      <c r="AA2" s="109"/>
      <c r="AB2" s="109"/>
      <c r="AC2" s="109"/>
      <c r="AD2" s="109"/>
      <c r="AE2" s="109"/>
      <c r="AF2" s="109"/>
      <c r="AG2" s="109"/>
      <c r="AH2" s="109"/>
    </row>
    <row r="3" spans="1:34" ht="30" customHeight="1">
      <c r="A3" s="24"/>
      <c r="B3" s="24"/>
      <c r="C3" s="27"/>
      <c r="D3" s="24"/>
      <c r="E3" s="24"/>
      <c r="F3" s="24"/>
      <c r="G3" s="24"/>
      <c r="H3" s="28"/>
      <c r="I3" s="140" t="s">
        <v>62</v>
      </c>
      <c r="J3" s="141"/>
      <c r="K3" s="141"/>
      <c r="L3" s="141"/>
      <c r="M3" s="141"/>
      <c r="N3" s="141"/>
      <c r="O3" s="141"/>
      <c r="P3" s="141"/>
      <c r="Q3" s="141"/>
      <c r="R3" s="141"/>
      <c r="S3" s="141"/>
      <c r="T3" s="141"/>
      <c r="U3" s="142"/>
      <c r="V3" s="140" t="s">
        <v>63</v>
      </c>
      <c r="W3" s="141"/>
      <c r="X3" s="141"/>
      <c r="Y3" s="141"/>
      <c r="Z3" s="141"/>
      <c r="AA3" s="141"/>
      <c r="AB3" s="141"/>
      <c r="AC3" s="141"/>
      <c r="AD3" s="141"/>
      <c r="AE3" s="141"/>
      <c r="AF3" s="141"/>
      <c r="AG3" s="141"/>
      <c r="AH3" s="142"/>
    </row>
    <row r="4" spans="1:34" ht="30" customHeight="1">
      <c r="A4" s="29" t="s">
        <v>64</v>
      </c>
      <c r="B4" s="189">
        <f>'計画書(公共)'!W20</f>
        <v>0</v>
      </c>
      <c r="C4" s="189"/>
      <c r="D4" s="189"/>
      <c r="E4" s="24"/>
      <c r="F4" s="24"/>
      <c r="G4" s="24"/>
      <c r="H4" s="28"/>
      <c r="I4" s="153" t="s">
        <v>65</v>
      </c>
      <c r="J4" s="152"/>
      <c r="K4" s="154"/>
      <c r="L4" s="154"/>
      <c r="M4" s="154"/>
      <c r="N4" s="151" t="s">
        <v>66</v>
      </c>
      <c r="O4" s="152"/>
      <c r="P4" s="155"/>
      <c r="Q4" s="155"/>
      <c r="R4" s="151" t="s">
        <v>67</v>
      </c>
      <c r="S4" s="152"/>
      <c r="T4" s="155"/>
      <c r="U4" s="156"/>
      <c r="V4" s="153" t="s">
        <v>68</v>
      </c>
      <c r="W4" s="152"/>
      <c r="X4" s="157">
        <f>K4</f>
        <v>0</v>
      </c>
      <c r="Y4" s="157"/>
      <c r="Z4" s="157"/>
      <c r="AA4" s="151" t="s">
        <v>66</v>
      </c>
      <c r="AB4" s="152"/>
      <c r="AC4" s="148">
        <f>P4</f>
        <v>0</v>
      </c>
      <c r="AD4" s="148"/>
      <c r="AE4" s="151" t="s">
        <v>67</v>
      </c>
      <c r="AF4" s="152"/>
      <c r="AG4" s="148">
        <f>T4</f>
        <v>0</v>
      </c>
      <c r="AH4" s="149"/>
    </row>
    <row r="5" spans="1:34" ht="30" customHeight="1" thickBot="1">
      <c r="A5" s="29" t="s">
        <v>69</v>
      </c>
      <c r="B5" s="189">
        <f>'計画書(公共)'!N20</f>
        <v>0</v>
      </c>
      <c r="C5" s="189"/>
      <c r="D5" s="189"/>
      <c r="I5" s="145" t="s">
        <v>70</v>
      </c>
      <c r="J5" s="137"/>
      <c r="K5" s="137"/>
      <c r="L5" s="134" t="s">
        <v>71</v>
      </c>
      <c r="M5" s="135"/>
      <c r="N5" s="136" t="s">
        <v>72</v>
      </c>
      <c r="O5" s="137"/>
      <c r="P5" s="143" t="s">
        <v>73</v>
      </c>
      <c r="Q5" s="175"/>
      <c r="R5" s="174" t="s">
        <v>74</v>
      </c>
      <c r="S5" s="174"/>
      <c r="T5" s="143" t="s">
        <v>75</v>
      </c>
      <c r="U5" s="144"/>
      <c r="V5" s="145" t="str">
        <f>I5</f>
        <v>鉄道賃</v>
      </c>
      <c r="W5" s="137"/>
      <c r="X5" s="137"/>
      <c r="Y5" s="134" t="str">
        <f>L5</f>
        <v>航空賃</v>
      </c>
      <c r="Z5" s="135"/>
      <c r="AA5" s="136" t="s">
        <v>72</v>
      </c>
      <c r="AB5" s="137"/>
      <c r="AC5" s="165" t="str">
        <f>P5</f>
        <v>諸謝金</v>
      </c>
      <c r="AD5" s="169"/>
      <c r="AE5" s="165" t="str">
        <f>R5</f>
        <v>宿泊費</v>
      </c>
      <c r="AF5" s="169"/>
      <c r="AG5" s="165" t="str">
        <f>T5</f>
        <v>宿泊手当</v>
      </c>
      <c r="AH5" s="170"/>
    </row>
    <row r="6" spans="1:34" ht="30" customHeight="1">
      <c r="A6" s="31" t="s">
        <v>76</v>
      </c>
      <c r="B6" s="32" t="s">
        <v>77</v>
      </c>
      <c r="C6" s="33" t="s">
        <v>78</v>
      </c>
      <c r="D6" s="34" t="s">
        <v>79</v>
      </c>
      <c r="E6" s="35" t="s">
        <v>80</v>
      </c>
      <c r="F6" s="36" t="s">
        <v>81</v>
      </c>
      <c r="G6" s="35" t="s">
        <v>82</v>
      </c>
      <c r="H6" s="37" t="s">
        <v>83</v>
      </c>
      <c r="I6" s="38" t="s">
        <v>84</v>
      </c>
      <c r="J6" s="39" t="s">
        <v>85</v>
      </c>
      <c r="K6" s="40" t="s">
        <v>86</v>
      </c>
      <c r="L6" s="41" t="s">
        <v>84</v>
      </c>
      <c r="M6" s="39" t="s">
        <v>85</v>
      </c>
      <c r="N6" s="39" t="s">
        <v>84</v>
      </c>
      <c r="O6" s="42" t="s">
        <v>85</v>
      </c>
      <c r="P6" s="42" t="s">
        <v>87</v>
      </c>
      <c r="Q6" s="42" t="s">
        <v>88</v>
      </c>
      <c r="R6" s="42" t="s">
        <v>89</v>
      </c>
      <c r="S6" s="42" t="s">
        <v>88</v>
      </c>
      <c r="T6" s="42" t="s">
        <v>89</v>
      </c>
      <c r="U6" s="43" t="s">
        <v>90</v>
      </c>
      <c r="V6" s="38" t="str">
        <f t="shared" ref="V6:AH6" si="0">I6</f>
        <v>路程</v>
      </c>
      <c r="W6" s="39" t="str">
        <f t="shared" si="0"/>
        <v>運賃</v>
      </c>
      <c r="X6" s="40" t="str">
        <f t="shared" si="0"/>
        <v>急行
料金</v>
      </c>
      <c r="Y6" s="41" t="str">
        <f t="shared" si="0"/>
        <v>路程</v>
      </c>
      <c r="Z6" s="39" t="str">
        <f t="shared" si="0"/>
        <v>運賃</v>
      </c>
      <c r="AA6" s="39" t="str">
        <f t="shared" si="0"/>
        <v>路程</v>
      </c>
      <c r="AB6" s="39" t="str">
        <f t="shared" si="0"/>
        <v>運賃</v>
      </c>
      <c r="AC6" s="39" t="str">
        <f t="shared" si="0"/>
        <v>時間</v>
      </c>
      <c r="AD6" s="39" t="s">
        <v>91</v>
      </c>
      <c r="AE6" s="39" t="str">
        <f t="shared" si="0"/>
        <v>夜数</v>
      </c>
      <c r="AF6" s="39" t="s">
        <v>92</v>
      </c>
      <c r="AG6" s="50" t="str">
        <f t="shared" si="0"/>
        <v>夜数</v>
      </c>
      <c r="AH6" s="44" t="str">
        <f t="shared" si="0"/>
        <v>定額</v>
      </c>
    </row>
    <row r="7" spans="1:34" ht="15.75">
      <c r="A7" s="45"/>
      <c r="B7" s="46"/>
      <c r="C7" s="47"/>
      <c r="D7" s="48"/>
      <c r="E7" s="49"/>
      <c r="F7" s="50"/>
      <c r="G7" s="49"/>
      <c r="H7" s="51"/>
      <c r="I7" s="52" t="s">
        <v>93</v>
      </c>
      <c r="J7" s="53" t="s">
        <v>94</v>
      </c>
      <c r="K7" s="54" t="s">
        <v>94</v>
      </c>
      <c r="L7" s="55" t="s">
        <v>93</v>
      </c>
      <c r="M7" s="53" t="s">
        <v>94</v>
      </c>
      <c r="N7" s="53" t="s">
        <v>93</v>
      </c>
      <c r="O7" s="56" t="s">
        <v>94</v>
      </c>
      <c r="P7" s="57" t="s">
        <v>95</v>
      </c>
      <c r="Q7" s="57" t="s">
        <v>94</v>
      </c>
      <c r="R7" s="57" t="s">
        <v>96</v>
      </c>
      <c r="S7" s="57" t="s">
        <v>94</v>
      </c>
      <c r="T7" s="57" t="s">
        <v>96</v>
      </c>
      <c r="U7" s="58" t="s">
        <v>94</v>
      </c>
      <c r="V7" s="52" t="s">
        <v>93</v>
      </c>
      <c r="W7" s="53" t="s">
        <v>94</v>
      </c>
      <c r="X7" s="54" t="s">
        <v>94</v>
      </c>
      <c r="Y7" s="55" t="s">
        <v>93</v>
      </c>
      <c r="Z7" s="53" t="s">
        <v>94</v>
      </c>
      <c r="AA7" s="53" t="s">
        <v>93</v>
      </c>
      <c r="AB7" s="56" t="s">
        <v>94</v>
      </c>
      <c r="AC7" s="57" t="s">
        <v>95</v>
      </c>
      <c r="AD7" s="57" t="s">
        <v>94</v>
      </c>
      <c r="AE7" s="57" t="s">
        <v>96</v>
      </c>
      <c r="AF7" s="56" t="s">
        <v>94</v>
      </c>
      <c r="AG7" s="57" t="s">
        <v>96</v>
      </c>
      <c r="AH7" s="83" t="s">
        <v>94</v>
      </c>
    </row>
    <row r="8" spans="1:34" ht="30" customHeight="1">
      <c r="A8" s="84"/>
      <c r="B8" s="85"/>
      <c r="C8" s="61" t="s">
        <v>78</v>
      </c>
      <c r="D8" s="86"/>
      <c r="E8" s="87"/>
      <c r="F8" s="87"/>
      <c r="G8" s="87"/>
      <c r="H8" s="88"/>
      <c r="I8" s="89"/>
      <c r="J8" s="90"/>
      <c r="K8" s="90"/>
      <c r="L8" s="91"/>
      <c r="M8" s="90"/>
      <c r="N8" s="91"/>
      <c r="O8" s="92"/>
      <c r="P8" s="105"/>
      <c r="Q8" s="100"/>
      <c r="R8" s="9" t="str">
        <f>IF(H8="","",1)</f>
        <v/>
      </c>
      <c r="S8" s="90"/>
      <c r="T8" s="9" t="str">
        <f>R8</f>
        <v/>
      </c>
      <c r="U8" s="10" t="str">
        <f>IF(R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8" s="11">
        <f t="shared" ref="V8:Z22" si="1">I8</f>
        <v>0</v>
      </c>
      <c r="W8" s="9">
        <f t="shared" si="1"/>
        <v>0</v>
      </c>
      <c r="X8" s="9">
        <f t="shared" si="1"/>
        <v>0</v>
      </c>
      <c r="Y8" s="12">
        <f>L8</f>
        <v>0</v>
      </c>
      <c r="Z8" s="9">
        <f>M8</f>
        <v>0</v>
      </c>
      <c r="AA8" s="12">
        <f t="shared" ref="AA8:AB22" si="2">N8</f>
        <v>0</v>
      </c>
      <c r="AB8" s="9">
        <f t="shared" si="2"/>
        <v>0</v>
      </c>
      <c r="AC8" s="9" t="str">
        <f>IF(P8="", "", IF(P8&lt;0.5, 1, INT(P8) + IF(MOD(P8,1)&gt;=0.5, 1, 0)))</f>
        <v/>
      </c>
      <c r="AD8" s="9" t="str">
        <f>IF(P8="","",IF(Q8&lt;  IF(AC8&lt;1,1,ROUNDDOWN(AC8,0) + IF((AC8-ROUNDDOWN(AC8,0))&lt;0.5,0,1))  *VLOOKUP($B$5,'(参考)諸謝金・宿泊費'!$B:$I,3,FALSE),
  Q8,  IF(AC8&lt;1,1,ROUNDDOWN(AC8,0) + IF((AC8-ROUNDDOWN(AC8,0))&lt;0.5,0,1))  *VLOOKUP($B$5,'(参考)諸謝金・宿泊費'!$B:$I,3,FALSE)))</f>
        <v/>
      </c>
      <c r="AE8" s="9" t="str">
        <f>R8</f>
        <v/>
      </c>
      <c r="AF8" s="82" t="str">
        <f>IF(K4="",IFERROR(IF(OR(H8="北海道",H8="青森県",H8="岩手県",H8="宮城県",H8="秋田県",H8="山形県",H8="福島県",H8="茨城県",H8="栃木県",H8="群馬県",H8="埼玉県",H8="千葉県",H8="東京都",H8="神奈川県",H8="新潟県",H8="富山県",H8="石川県",H8="福井県",H8="山梨県",H8="長野県",H8="岐阜県",H8="静岡県",H8="愛知県",H8="三重県",H8="滋賀県",H8="京都府",H8="大阪府",H8="兵庫県",H8="奈良県",H8="和歌山県",H8="鳥取県",H8="島根県",H8="岡山県",H8="広島県",H8="山口県",H8="徳島県",H8="香川県",H8="愛媛県",H8="高知県",H8="福岡県",H8="佐賀県",H8="長崎県",H8="熊本県",H8="大分県",H8="宮崎県",H8="鹿児島県",H8="沖縄県"),IF(R8=1,MIN(S8,_xlfn.XLOOKUP($B$5,'(参考)諸謝金・宿泊費'!$B$3:$B$25,_xlfn.XLOOKUP(H8,'(参考)諸謝金・宿泊費'!$I$2:$BC$2,'(参考)諸謝金・宿泊費'!$I$3:$BC$25,""),"")),""),""),""),"")</f>
        <v/>
      </c>
      <c r="AG8" s="9" t="str">
        <f>T8</f>
        <v/>
      </c>
      <c r="AH8" s="10" t="str">
        <f>IF(AE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9" spans="1:34" ht="30" customHeight="1">
      <c r="A9" s="84"/>
      <c r="B9" s="95"/>
      <c r="C9" s="68" t="s">
        <v>78</v>
      </c>
      <c r="D9" s="96"/>
      <c r="E9" s="97"/>
      <c r="F9" s="97"/>
      <c r="G9" s="97"/>
      <c r="H9" s="88"/>
      <c r="I9" s="98"/>
      <c r="J9" s="93"/>
      <c r="K9" s="93"/>
      <c r="L9" s="94"/>
      <c r="M9" s="93"/>
      <c r="N9" s="94"/>
      <c r="O9" s="93"/>
      <c r="P9" s="105"/>
      <c r="Q9" s="100"/>
      <c r="R9" s="9" t="str">
        <f t="shared" ref="R9:R22" si="3">IF(H9="","",1)</f>
        <v/>
      </c>
      <c r="S9" s="93"/>
      <c r="T9" s="9" t="str">
        <f t="shared" ref="T9:T22" si="4">R9</f>
        <v/>
      </c>
      <c r="U9" s="10" t="str">
        <f>IF(R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9" s="14">
        <f t="shared" si="1"/>
        <v>0</v>
      </c>
      <c r="W9" s="13">
        <f t="shared" si="1"/>
        <v>0</v>
      </c>
      <c r="X9" s="13">
        <f t="shared" si="1"/>
        <v>0</v>
      </c>
      <c r="Y9" s="15">
        <f t="shared" si="1"/>
        <v>0</v>
      </c>
      <c r="Z9" s="13">
        <f>M9</f>
        <v>0</v>
      </c>
      <c r="AA9" s="15">
        <f t="shared" si="2"/>
        <v>0</v>
      </c>
      <c r="AB9" s="13">
        <f t="shared" si="2"/>
        <v>0</v>
      </c>
      <c r="AC9" s="13" t="str">
        <f t="shared" ref="AC9:AC22" si="5">IF(P9="", "", IF(P9&lt;0.5, 1, INT(P9) + IF(MOD(P9,1)&gt;=0.5, 1, 0)))</f>
        <v/>
      </c>
      <c r="AD9" s="9" t="str">
        <f>IF(P9="","",IF(Q9&lt;  IF(AC9&lt;1,1,ROUNDDOWN(AC9,0) + IF((AC9-ROUNDDOWN(AC9,0))&lt;0.5,0,1))  *VLOOKUP($B$5,'(参考)諸謝金・宿泊費'!$B:$I,3,FALSE),
  Q9,  IF(AC9&lt;1,1,ROUNDDOWN(AC9,0) + IF((AC9-ROUNDDOWN(AC9,0))&lt;0.5,0,1))  *VLOOKUP($B$5,'(参考)諸謝金・宿泊費'!$B:$I,3,FALSE)))</f>
        <v/>
      </c>
      <c r="AE9" s="13" t="str">
        <f t="shared" ref="AE9:AE22" si="6">R9</f>
        <v/>
      </c>
      <c r="AF9" s="82" t="str">
        <f>IF(K4="",IFERROR(IF(OR(H9="北海道",H9="青森県",H9="岩手県",H9="宮城県",H9="秋田県",H9="山形県",H9="福島県",H9="茨城県",H9="栃木県",H9="群馬県",H9="埼玉県",H9="千葉県",H9="東京都",H9="神奈川県",H9="新潟県",H9="富山県",H9="石川県",H9="福井県",H9="山梨県",H9="長野県",H9="岐阜県",H9="静岡県",H9="愛知県",H9="三重県",H9="滋賀県",H9="京都府",H9="大阪府",H9="兵庫県",H9="奈良県",H9="和歌山県",H9="鳥取県",H9="島根県",H9="岡山県",H9="広島県",H9="山口県",H9="徳島県",H9="香川県",H9="愛媛県",H9="高知県",H9="福岡県",H9="佐賀県",H9="長崎県",H9="熊本県",H9="大分県",H9="宮崎県",H9="鹿児島県",H9="沖縄県"),IF(R9=1,MIN(S9,_xlfn.XLOOKUP($B$5,'(参考)諸謝金・宿泊費'!$B$3:$B$25,_xlfn.XLOOKUP(H9,'(参考)諸謝金・宿泊費'!$I$2:$BC$2,'(参考)諸謝金・宿泊費'!$I$3:$BC$25,""),"")),""),""),""),"")</f>
        <v/>
      </c>
      <c r="AG9" s="9" t="str">
        <f t="shared" ref="AG9:AG22" si="7">T9</f>
        <v/>
      </c>
      <c r="AH9" s="10" t="str">
        <f>IF(AE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0" spans="1:34" ht="30" customHeight="1">
      <c r="A10" s="84"/>
      <c r="B10" s="95"/>
      <c r="C10" s="68" t="s">
        <v>78</v>
      </c>
      <c r="D10" s="96"/>
      <c r="E10" s="99"/>
      <c r="F10" s="99"/>
      <c r="G10" s="99"/>
      <c r="H10" s="88"/>
      <c r="I10" s="98"/>
      <c r="J10" s="93"/>
      <c r="K10" s="93"/>
      <c r="L10" s="94"/>
      <c r="M10" s="93"/>
      <c r="N10" s="94"/>
      <c r="O10" s="93"/>
      <c r="P10" s="105"/>
      <c r="Q10" s="100"/>
      <c r="R10" s="9" t="str">
        <f t="shared" si="3"/>
        <v/>
      </c>
      <c r="S10" s="93"/>
      <c r="T10" s="9" t="str">
        <f t="shared" si="4"/>
        <v/>
      </c>
      <c r="U10" s="10" t="str">
        <f>IF(R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0" s="14">
        <f t="shared" si="1"/>
        <v>0</v>
      </c>
      <c r="W10" s="13">
        <f t="shared" si="1"/>
        <v>0</v>
      </c>
      <c r="X10" s="13">
        <f t="shared" si="1"/>
        <v>0</v>
      </c>
      <c r="Y10" s="15">
        <f t="shared" si="1"/>
        <v>0</v>
      </c>
      <c r="Z10" s="13">
        <f t="shared" si="1"/>
        <v>0</v>
      </c>
      <c r="AA10" s="15">
        <f t="shared" si="2"/>
        <v>0</v>
      </c>
      <c r="AB10" s="13">
        <f t="shared" si="2"/>
        <v>0</v>
      </c>
      <c r="AC10" s="13" t="str">
        <f t="shared" si="5"/>
        <v/>
      </c>
      <c r="AD10" s="9" t="str">
        <f>IF(P10="","",IF(Q10&lt;  IF(AC10&lt;1,1,ROUNDDOWN(AC10,0) + IF((AC10-ROUNDDOWN(AC10,0))&lt;0.5,0,1))  *VLOOKUP($B$5,'(参考)諸謝金・宿泊費'!$B:$I,3,FALSE),
  Q10,  IF(AC10&lt;1,1,ROUNDDOWN(AC10,0) + IF((AC10-ROUNDDOWN(AC10,0))&lt;0.5,0,1))  *VLOOKUP($B$5,'(参考)諸謝金・宿泊費'!$B:$I,3,FALSE)))</f>
        <v/>
      </c>
      <c r="AE10" s="13" t="str">
        <f t="shared" si="6"/>
        <v/>
      </c>
      <c r="AF10" s="82" t="str">
        <f>IF(K4="",IFERROR(IF(OR(H10="北海道",H10="青森県",H10="岩手県",H10="宮城県",H10="秋田県",H10="山形県",H10="福島県",H10="茨城県",H10="栃木県",H10="群馬県",H10="埼玉県",H10="千葉県",H10="東京都",H10="神奈川県",H10="新潟県",H10="富山県",H10="石川県",H10="福井県",H10="山梨県",H10="長野県",H10="岐阜県",H10="静岡県",H10="愛知県",H10="三重県",H10="滋賀県",H10="京都府",H10="大阪府",H10="兵庫県",H10="奈良県",H10="和歌山県",H10="鳥取県",H10="島根県",H10="岡山県",H10="広島県",H10="山口県",H10="徳島県",H10="香川県",H10="愛媛県",H10="高知県",H10="福岡県",H10="佐賀県",H10="長崎県",H10="熊本県",H10="大分県",H10="宮崎県",H10="鹿児島県",H10="沖縄県"),IF(R10=1,MIN(S10,_xlfn.XLOOKUP($B$5,'(参考)諸謝金・宿泊費'!$B$3:$B$25,_xlfn.XLOOKUP(H10,'(参考)諸謝金・宿泊費'!$I$2:$BC$2,'(参考)諸謝金・宿泊費'!$I$3:$BC$25,""),"")),""),""),""),"")</f>
        <v/>
      </c>
      <c r="AG10" s="9" t="str">
        <f t="shared" si="7"/>
        <v/>
      </c>
      <c r="AH10" s="10" t="str">
        <f>IF(AE10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1" spans="1:34" ht="30" customHeight="1">
      <c r="A11" s="84"/>
      <c r="B11" s="95"/>
      <c r="C11" s="68" t="s">
        <v>78</v>
      </c>
      <c r="D11" s="96"/>
      <c r="E11" s="99"/>
      <c r="F11" s="99"/>
      <c r="G11" s="99"/>
      <c r="H11" s="88"/>
      <c r="I11" s="98"/>
      <c r="J11" s="93"/>
      <c r="K11" s="93"/>
      <c r="L11" s="94"/>
      <c r="M11" s="93"/>
      <c r="N11" s="94"/>
      <c r="O11" s="93"/>
      <c r="P11" s="105"/>
      <c r="Q11" s="100"/>
      <c r="R11" s="9" t="str">
        <f t="shared" si="3"/>
        <v/>
      </c>
      <c r="S11" s="93"/>
      <c r="T11" s="9" t="str">
        <f t="shared" si="4"/>
        <v/>
      </c>
      <c r="U11" s="10" t="str">
        <f>IF(R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1" s="14">
        <f t="shared" si="1"/>
        <v>0</v>
      </c>
      <c r="W11" s="13">
        <f t="shared" si="1"/>
        <v>0</v>
      </c>
      <c r="X11" s="13">
        <f t="shared" si="1"/>
        <v>0</v>
      </c>
      <c r="Y11" s="15">
        <f t="shared" si="1"/>
        <v>0</v>
      </c>
      <c r="Z11" s="13">
        <f t="shared" si="1"/>
        <v>0</v>
      </c>
      <c r="AA11" s="15">
        <f t="shared" si="2"/>
        <v>0</v>
      </c>
      <c r="AB11" s="13">
        <f t="shared" si="2"/>
        <v>0</v>
      </c>
      <c r="AC11" s="13" t="str">
        <f t="shared" si="5"/>
        <v/>
      </c>
      <c r="AD11" s="9" t="str">
        <f>IF(P11="","",IF(Q11&lt;  IF(AC11&lt;1,1,ROUNDDOWN(AC11,0) + IF((AC11-ROUNDDOWN(AC11,0))&lt;0.5,0,1))  *VLOOKUP($B$5,'(参考)諸謝金・宿泊費'!$B:$I,3,FALSE),
  Q11,  IF(AC11&lt;1,1,ROUNDDOWN(AC11,0) + IF((AC11-ROUNDDOWN(AC11,0))&lt;0.5,0,1))  *VLOOKUP($B$5,'(参考)諸謝金・宿泊費'!$B:$I,3,FALSE)))</f>
        <v/>
      </c>
      <c r="AE11" s="13" t="str">
        <f t="shared" si="6"/>
        <v/>
      </c>
      <c r="AF11" s="82" t="str">
        <f>IF(K4="",IFERROR(IF(OR(H11="北海道",H11="青森県",H11="岩手県",H11="宮城県",H11="秋田県",H11="山形県",H11="福島県",H11="茨城県",H11="栃木県",H11="群馬県",H11="埼玉県",H11="千葉県",H11="東京都",H11="神奈川県",H11="新潟県",H11="富山県",H11="石川県",H11="福井県",H11="山梨県",H11="長野県",H11="岐阜県",H11="静岡県",H11="愛知県",H11="三重県",H11="滋賀県",H11="京都府",H11="大阪府",H11="兵庫県",H11="奈良県",H11="和歌山県",H11="鳥取県",H11="島根県",H11="岡山県",H11="広島県",H11="山口県",H11="徳島県",H11="香川県",H11="愛媛県",H11="高知県",H11="福岡県",H11="佐賀県",H11="長崎県",H11="熊本県",H11="大分県",H11="宮崎県",H11="鹿児島県",H11="沖縄県"),IF(R11=1,MIN(S11,_xlfn.XLOOKUP($B$5,'(参考)諸謝金・宿泊費'!$B$3:$B$25,_xlfn.XLOOKUP(H11,'(参考)諸謝金・宿泊費'!$I$2:$BC$2,'(参考)諸謝金・宿泊費'!$I$3:$BC$25,""),"")),""),""),""),"")</f>
        <v/>
      </c>
      <c r="AG11" s="9" t="str">
        <f t="shared" si="7"/>
        <v/>
      </c>
      <c r="AH11" s="10" t="str">
        <f>IF(AE11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2" spans="1:34" ht="30" customHeight="1">
      <c r="A12" s="84"/>
      <c r="B12" s="95"/>
      <c r="C12" s="68" t="s">
        <v>78</v>
      </c>
      <c r="D12" s="96"/>
      <c r="E12" s="99"/>
      <c r="F12" s="99"/>
      <c r="G12" s="99"/>
      <c r="H12" s="88"/>
      <c r="I12" s="98"/>
      <c r="J12" s="93"/>
      <c r="K12" s="93"/>
      <c r="L12" s="94"/>
      <c r="M12" s="93"/>
      <c r="N12" s="94"/>
      <c r="O12" s="93"/>
      <c r="P12" s="105"/>
      <c r="Q12" s="100"/>
      <c r="R12" s="9" t="str">
        <f t="shared" si="3"/>
        <v/>
      </c>
      <c r="S12" s="93"/>
      <c r="T12" s="9" t="str">
        <f t="shared" si="4"/>
        <v/>
      </c>
      <c r="U12" s="10" t="str">
        <f>IF(R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2" s="14">
        <f t="shared" si="1"/>
        <v>0</v>
      </c>
      <c r="W12" s="13">
        <f t="shared" si="1"/>
        <v>0</v>
      </c>
      <c r="X12" s="13">
        <f t="shared" si="1"/>
        <v>0</v>
      </c>
      <c r="Y12" s="15">
        <f t="shared" si="1"/>
        <v>0</v>
      </c>
      <c r="Z12" s="13">
        <f t="shared" si="1"/>
        <v>0</v>
      </c>
      <c r="AA12" s="15">
        <f t="shared" si="2"/>
        <v>0</v>
      </c>
      <c r="AB12" s="13">
        <f t="shared" si="2"/>
        <v>0</v>
      </c>
      <c r="AC12" s="13" t="str">
        <f t="shared" si="5"/>
        <v/>
      </c>
      <c r="AD12" s="9" t="str">
        <f>IF(P12="","",IF(Q12&lt;  IF(AC12&lt;1,1,ROUNDDOWN(AC12,0) + IF((AC12-ROUNDDOWN(AC12,0))&lt;0.5,0,1))  *VLOOKUP($B$5,'(参考)諸謝金・宿泊費'!$B:$I,3,FALSE),
  Q12,  IF(AC12&lt;1,1,ROUNDDOWN(AC12,0) + IF((AC12-ROUNDDOWN(AC12,0))&lt;0.5,0,1))  *VLOOKUP($B$5,'(参考)諸謝金・宿泊費'!$B:$I,3,FALSE)))</f>
        <v/>
      </c>
      <c r="AE12" s="13" t="str">
        <f t="shared" si="6"/>
        <v/>
      </c>
      <c r="AF12" s="82" t="str">
        <f>IF(K4="",IFERROR(IF(OR(H12="北海道",H12="青森県",H12="岩手県",H12="宮城県",H12="秋田県",H12="山形県",H12="福島県",H12="茨城県",H12="栃木県",H12="群馬県",H12="埼玉県",H12="千葉県",H12="東京都",H12="神奈川県",H12="新潟県",H12="富山県",H12="石川県",H12="福井県",H12="山梨県",H12="長野県",H12="岐阜県",H12="静岡県",H12="愛知県",H12="三重県",H12="滋賀県",H12="京都府",H12="大阪府",H12="兵庫県",H12="奈良県",H12="和歌山県",H12="鳥取県",H12="島根県",H12="岡山県",H12="広島県",H12="山口県",H12="徳島県",H12="香川県",H12="愛媛県",H12="高知県",H12="福岡県",H12="佐賀県",H12="長崎県",H12="熊本県",H12="大分県",H12="宮崎県",H12="鹿児島県",H12="沖縄県"),IF(R12=1,MIN(S12,_xlfn.XLOOKUP($B$5,'(参考)諸謝金・宿泊費'!$B$3:$B$25,_xlfn.XLOOKUP(H12,'(参考)諸謝金・宿泊費'!$I$2:$BC$2,'(参考)諸謝金・宿泊費'!$I$3:$BC$25,""),"")),""),""),""),"")</f>
        <v/>
      </c>
      <c r="AG12" s="9" t="str">
        <f t="shared" si="7"/>
        <v/>
      </c>
      <c r="AH12" s="10" t="str">
        <f>IF(AE12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3" spans="1:34" ht="30" customHeight="1">
      <c r="A13" s="84"/>
      <c r="B13" s="95"/>
      <c r="C13" s="68" t="s">
        <v>78</v>
      </c>
      <c r="D13" s="96"/>
      <c r="E13" s="97"/>
      <c r="F13" s="97"/>
      <c r="G13" s="97"/>
      <c r="H13" s="88"/>
      <c r="I13" s="98"/>
      <c r="J13" s="93"/>
      <c r="K13" s="93"/>
      <c r="L13" s="94"/>
      <c r="M13" s="93"/>
      <c r="N13" s="94"/>
      <c r="O13" s="93"/>
      <c r="P13" s="105"/>
      <c r="Q13" s="100"/>
      <c r="R13" s="9" t="str">
        <f t="shared" si="3"/>
        <v/>
      </c>
      <c r="S13" s="93"/>
      <c r="T13" s="9" t="str">
        <f t="shared" si="4"/>
        <v/>
      </c>
      <c r="U13" s="10" t="str">
        <f>IF(R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3" s="14">
        <f t="shared" si="1"/>
        <v>0</v>
      </c>
      <c r="W13" s="13">
        <f t="shared" si="1"/>
        <v>0</v>
      </c>
      <c r="X13" s="13">
        <f t="shared" si="1"/>
        <v>0</v>
      </c>
      <c r="Y13" s="15">
        <f t="shared" si="1"/>
        <v>0</v>
      </c>
      <c r="Z13" s="13">
        <f t="shared" si="1"/>
        <v>0</v>
      </c>
      <c r="AA13" s="15">
        <f t="shared" si="2"/>
        <v>0</v>
      </c>
      <c r="AB13" s="13">
        <f t="shared" si="2"/>
        <v>0</v>
      </c>
      <c r="AC13" s="13" t="str">
        <f t="shared" si="5"/>
        <v/>
      </c>
      <c r="AD13" s="9" t="str">
        <f>IF(P13="","",IF(Q13&lt;  IF(AC13&lt;1,1,ROUNDDOWN(AC13,0) + IF((AC13-ROUNDDOWN(AC13,0))&lt;0.5,0,1))  *VLOOKUP($B$5,'(参考)諸謝金・宿泊費'!$B:$I,3,FALSE),
  Q13,  IF(AC13&lt;1,1,ROUNDDOWN(AC13,0) + IF((AC13-ROUNDDOWN(AC13,0))&lt;0.5,0,1))  *VLOOKUP($B$5,'(参考)諸謝金・宿泊費'!$B:$I,3,FALSE)))</f>
        <v/>
      </c>
      <c r="AE13" s="13" t="str">
        <f t="shared" si="6"/>
        <v/>
      </c>
      <c r="AF13" s="82" t="str">
        <f>IF(K4="",IFERROR(IF(OR(H13="北海道",H13="青森県",H13="岩手県",H13="宮城県",H13="秋田県",H13="山形県",H13="福島県",H13="茨城県",H13="栃木県",H13="群馬県",H13="埼玉県",H13="千葉県",H13="東京都",H13="神奈川県",H13="新潟県",H13="富山県",H13="石川県",H13="福井県",H13="山梨県",H13="長野県",H13="岐阜県",H13="静岡県",H13="愛知県",H13="三重県",H13="滋賀県",H13="京都府",H13="大阪府",H13="兵庫県",H13="奈良県",H13="和歌山県",H13="鳥取県",H13="島根県",H13="岡山県",H13="広島県",H13="山口県",H13="徳島県",H13="香川県",H13="愛媛県",H13="高知県",H13="福岡県",H13="佐賀県",H13="長崎県",H13="熊本県",H13="大分県",H13="宮崎県",H13="鹿児島県",H13="沖縄県"),IF(R13=1,MIN(S13,_xlfn.XLOOKUP($B$5,'(参考)諸謝金・宿泊費'!$B$3:$B$25,_xlfn.XLOOKUP(H13,'(参考)諸謝金・宿泊費'!$I$2:$BC$2,'(参考)諸謝金・宿泊費'!$I$3:$BC$25,""),"")),""),""),""),"")</f>
        <v/>
      </c>
      <c r="AG13" s="9" t="str">
        <f t="shared" si="7"/>
        <v/>
      </c>
      <c r="AH13" s="10" t="str">
        <f>IF(AE13="","",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4" spans="1:34" ht="30" customHeight="1">
      <c r="A14" s="84"/>
      <c r="B14" s="95"/>
      <c r="C14" s="68" t="s">
        <v>78</v>
      </c>
      <c r="D14" s="96"/>
      <c r="E14" s="99"/>
      <c r="F14" s="99"/>
      <c r="G14" s="99"/>
      <c r="H14" s="88"/>
      <c r="I14" s="98"/>
      <c r="J14" s="93"/>
      <c r="K14" s="93"/>
      <c r="L14" s="94"/>
      <c r="M14" s="93"/>
      <c r="N14" s="94"/>
      <c r="O14" s="93"/>
      <c r="P14" s="105"/>
      <c r="Q14" s="100"/>
      <c r="R14" s="9" t="str">
        <f t="shared" si="3"/>
        <v/>
      </c>
      <c r="S14" s="93"/>
      <c r="T14" s="9" t="str">
        <f t="shared" si="4"/>
        <v/>
      </c>
      <c r="U14" s="10" t="str">
        <f>IF(R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4" s="14">
        <f t="shared" si="1"/>
        <v>0</v>
      </c>
      <c r="W14" s="13">
        <f t="shared" si="1"/>
        <v>0</v>
      </c>
      <c r="X14" s="13">
        <f t="shared" si="1"/>
        <v>0</v>
      </c>
      <c r="Y14" s="15">
        <f t="shared" si="1"/>
        <v>0</v>
      </c>
      <c r="Z14" s="13">
        <f t="shared" si="1"/>
        <v>0</v>
      </c>
      <c r="AA14" s="15">
        <f t="shared" si="2"/>
        <v>0</v>
      </c>
      <c r="AB14" s="13">
        <f t="shared" si="2"/>
        <v>0</v>
      </c>
      <c r="AC14" s="13" t="str">
        <f t="shared" si="5"/>
        <v/>
      </c>
      <c r="AD14" s="9" t="str">
        <f>IF(P14="","",IF(Q14&lt;  IF(AC14&lt;1,1,ROUNDDOWN(AC14,0) + IF((AC14-ROUNDDOWN(AC14,0))&lt;0.5,0,1))  *VLOOKUP($B$5,'(参考)諸謝金・宿泊費'!$B:$I,3,FALSE),
  Q14,  IF(AC14&lt;1,1,ROUNDDOWN(AC14,0) + IF((AC14-ROUNDDOWN(AC14,0))&lt;0.5,0,1))  *VLOOKUP($B$5,'(参考)諸謝金・宿泊費'!$B:$I,3,FALSE)))</f>
        <v/>
      </c>
      <c r="AE14" s="13" t="str">
        <f t="shared" si="6"/>
        <v/>
      </c>
      <c r="AF14" s="82" t="str">
        <f>IF(K4="",IFERROR(IF(OR(H14="北海道",H14="青森県",H14="岩手県",H14="宮城県",H14="秋田県",H14="山形県",H14="福島県",H14="茨城県",H14="栃木県",H14="群馬県",H14="埼玉県",H14="千葉県",H14="東京都",H14="神奈川県",H14="新潟県",H14="富山県",H14="石川県",H14="福井県",H14="山梨県",H14="長野県",H14="岐阜県",H14="静岡県",H14="愛知県",H14="三重県",H14="滋賀県",H14="京都府",H14="大阪府",H14="兵庫県",H14="奈良県",H14="和歌山県",H14="鳥取県",H14="島根県",H14="岡山県",H14="広島県",H14="山口県",H14="徳島県",H14="香川県",H14="愛媛県",H14="高知県",H14="福岡県",H14="佐賀県",H14="長崎県",H14="熊本県",H14="大分県",H14="宮崎県",H14="鹿児島県",H14="沖縄県"),IF(R14=1,MIN(S14,_xlfn.XLOOKUP($B$5,'(参考)諸謝金・宿泊費'!$B$3:$B$25,_xlfn.XLOOKUP(H14,'(参考)諸謝金・宿泊費'!$I$2:$BC$2,'(参考)諸謝金・宿泊費'!$I$3:$BC$25,""),"")),""),""),""),"")</f>
        <v/>
      </c>
      <c r="AG14" s="9" t="str">
        <f t="shared" si="7"/>
        <v/>
      </c>
      <c r="AH14" s="10" t="str">
        <f>IF(AE14="","",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5" spans="1:34" ht="30" customHeight="1">
      <c r="A15" s="84"/>
      <c r="B15" s="95"/>
      <c r="C15" s="68" t="s">
        <v>78</v>
      </c>
      <c r="D15" s="96"/>
      <c r="E15" s="97"/>
      <c r="F15" s="97"/>
      <c r="G15" s="97"/>
      <c r="H15" s="88"/>
      <c r="I15" s="98"/>
      <c r="J15" s="93"/>
      <c r="K15" s="93"/>
      <c r="L15" s="94"/>
      <c r="M15" s="93"/>
      <c r="N15" s="94"/>
      <c r="O15" s="93"/>
      <c r="P15" s="105"/>
      <c r="Q15" s="93"/>
      <c r="R15" s="9" t="str">
        <f t="shared" si="3"/>
        <v/>
      </c>
      <c r="S15" s="93"/>
      <c r="T15" s="9" t="str">
        <f t="shared" si="4"/>
        <v/>
      </c>
      <c r="U15" s="10" t="str">
        <f>IF(R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5" s="14">
        <f t="shared" si="1"/>
        <v>0</v>
      </c>
      <c r="W15" s="13">
        <f t="shared" si="1"/>
        <v>0</v>
      </c>
      <c r="X15" s="13">
        <f t="shared" si="1"/>
        <v>0</v>
      </c>
      <c r="Y15" s="15">
        <f t="shared" si="1"/>
        <v>0</v>
      </c>
      <c r="Z15" s="13">
        <f t="shared" si="1"/>
        <v>0</v>
      </c>
      <c r="AA15" s="15">
        <f t="shared" si="2"/>
        <v>0</v>
      </c>
      <c r="AB15" s="13">
        <f t="shared" si="2"/>
        <v>0</v>
      </c>
      <c r="AC15" s="13" t="str">
        <f t="shared" si="5"/>
        <v/>
      </c>
      <c r="AD15" s="9" t="str">
        <f>IF(P15="","",IF(Q15&lt;  IF(AC15&lt;1,1,ROUNDDOWN(AC15,0) + IF((AC15-ROUNDDOWN(AC15,0))&lt;0.5,0,1))  *VLOOKUP($B$5,'(参考)諸謝金・宿泊費'!$B:$I,3,FALSE),
  Q15,  IF(AC15&lt;1,1,ROUNDDOWN(AC15,0) + IF((AC15-ROUNDDOWN(AC15,0))&lt;0.5,0,1))  *VLOOKUP($B$5,'(参考)諸謝金・宿泊費'!$B:$I,3,FALSE)))</f>
        <v/>
      </c>
      <c r="AE15" s="13" t="str">
        <f t="shared" si="6"/>
        <v/>
      </c>
      <c r="AF15" s="82" t="str">
        <f>IF(K4="",IFERROR(IF(OR(H15="北海道",H15="青森県",H15="岩手県",H15="宮城県",H15="秋田県",H15="山形県",H15="福島県",H15="茨城県",H15="栃木県",H15="群馬県",H15="埼玉県",H15="千葉県",H15="東京都",H15="神奈川県",H15="新潟県",H15="富山県",H15="石川県",H15="福井県",H15="山梨県",H15="長野県",H15="岐阜県",H15="静岡県",H15="愛知県",H15="三重県",H15="滋賀県",H15="京都府",H15="大阪府",H15="兵庫県",H15="奈良県",H15="和歌山県",H15="鳥取県",H15="島根県",H15="岡山県",H15="広島県",H15="山口県",H15="徳島県",H15="香川県",H15="愛媛県",H15="高知県",H15="福岡県",H15="佐賀県",H15="長崎県",H15="熊本県",H15="大分県",H15="宮崎県",H15="鹿児島県",H15="沖縄県"),IF(R15=1,MIN(S15,_xlfn.XLOOKUP($B$5,'(参考)諸謝金・宿泊費'!$B$3:$B$25,_xlfn.XLOOKUP(H15,'(参考)諸謝金・宿泊費'!$I$2:$BC$2,'(参考)諸謝金・宿泊費'!$I$3:$BC$25,""),"")),""),""),""),"")</f>
        <v/>
      </c>
      <c r="AG15" s="9" t="str">
        <f t="shared" si="7"/>
        <v/>
      </c>
      <c r="AH15" s="10" t="str">
        <f>IF(AE15="","",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6" spans="1:34" ht="30" customHeight="1">
      <c r="A16" s="84"/>
      <c r="B16" s="95"/>
      <c r="C16" s="68" t="s">
        <v>78</v>
      </c>
      <c r="D16" s="96"/>
      <c r="E16" s="97"/>
      <c r="F16" s="97"/>
      <c r="G16" s="97"/>
      <c r="H16" s="88"/>
      <c r="I16" s="98"/>
      <c r="J16" s="93"/>
      <c r="K16" s="93"/>
      <c r="L16" s="94"/>
      <c r="M16" s="93"/>
      <c r="N16" s="94"/>
      <c r="O16" s="93"/>
      <c r="P16" s="105"/>
      <c r="Q16" s="93"/>
      <c r="R16" s="9" t="str">
        <f t="shared" si="3"/>
        <v/>
      </c>
      <c r="S16" s="93"/>
      <c r="T16" s="9" t="str">
        <f t="shared" si="4"/>
        <v/>
      </c>
      <c r="U16" s="10" t="str">
        <f>IF(R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6" s="14">
        <f t="shared" si="1"/>
        <v>0</v>
      </c>
      <c r="W16" s="13">
        <f t="shared" si="1"/>
        <v>0</v>
      </c>
      <c r="X16" s="13">
        <f t="shared" si="1"/>
        <v>0</v>
      </c>
      <c r="Y16" s="15">
        <f t="shared" si="1"/>
        <v>0</v>
      </c>
      <c r="Z16" s="13">
        <f t="shared" si="1"/>
        <v>0</v>
      </c>
      <c r="AA16" s="15">
        <f t="shared" si="2"/>
        <v>0</v>
      </c>
      <c r="AB16" s="13">
        <f t="shared" si="2"/>
        <v>0</v>
      </c>
      <c r="AC16" s="13" t="str">
        <f t="shared" si="5"/>
        <v/>
      </c>
      <c r="AD16" s="9" t="str">
        <f>IF(P16="","",IF(Q16&lt;  IF(AC16&lt;1,1,ROUNDDOWN(AC16,0) + IF((AC16-ROUNDDOWN(AC16,0))&lt;0.5,0,1))  *VLOOKUP($B$5,'(参考)諸謝金・宿泊費'!$B:$I,3,FALSE),
  Q16,  IF(AC16&lt;1,1,ROUNDDOWN(AC16,0) + IF((AC16-ROUNDDOWN(AC16,0))&lt;0.5,0,1))  *VLOOKUP($B$5,'(参考)諸謝金・宿泊費'!$B:$I,3,FALSE)))</f>
        <v/>
      </c>
      <c r="AE16" s="13" t="str">
        <f t="shared" si="6"/>
        <v/>
      </c>
      <c r="AF16" s="82" t="str">
        <f>IF(K4="",IFERROR(IF(OR(H16="北海道",H16="青森県",H16="岩手県",H16="宮城県",H16="秋田県",H16="山形県",H16="福島県",H16="茨城県",H16="栃木県",H16="群馬県",H16="埼玉県",H16="千葉県",H16="東京都",H16="神奈川県",H16="新潟県",H16="富山県",H16="石川県",H16="福井県",H16="山梨県",H16="長野県",H16="岐阜県",H16="静岡県",H16="愛知県",H16="三重県",H16="滋賀県",H16="京都府",H16="大阪府",H16="兵庫県",H16="奈良県",H16="和歌山県",H16="鳥取県",H16="島根県",H16="岡山県",H16="広島県",H16="山口県",H16="徳島県",H16="香川県",H16="愛媛県",H16="高知県",H16="福岡県",H16="佐賀県",H16="長崎県",H16="熊本県",H16="大分県",H16="宮崎県",H16="鹿児島県",H16="沖縄県"),IF(R16=1,MIN(S16,_xlfn.XLOOKUP($B$5,'(参考)諸謝金・宿泊費'!$B$3:$B$25,_xlfn.XLOOKUP(H16,'(参考)諸謝金・宿泊費'!$I$2:$BC$2,'(参考)諸謝金・宿泊費'!$I$3:$BC$25,""),"")),""),""),""),"")</f>
        <v/>
      </c>
      <c r="AG16" s="9" t="str">
        <f t="shared" si="7"/>
        <v/>
      </c>
      <c r="AH16" s="10" t="str">
        <f>IF(AE16="","",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7" spans="1:34" ht="30" customHeight="1">
      <c r="A17" s="84"/>
      <c r="B17" s="95"/>
      <c r="C17" s="68" t="s">
        <v>78</v>
      </c>
      <c r="D17" s="96"/>
      <c r="E17" s="97"/>
      <c r="F17" s="97"/>
      <c r="G17" s="97"/>
      <c r="H17" s="88"/>
      <c r="I17" s="98"/>
      <c r="J17" s="93"/>
      <c r="K17" s="93"/>
      <c r="L17" s="94"/>
      <c r="M17" s="93"/>
      <c r="N17" s="94"/>
      <c r="O17" s="93"/>
      <c r="P17" s="105"/>
      <c r="Q17" s="93"/>
      <c r="R17" s="9" t="str">
        <f t="shared" si="3"/>
        <v/>
      </c>
      <c r="S17" s="93"/>
      <c r="T17" s="9" t="str">
        <f t="shared" si="4"/>
        <v/>
      </c>
      <c r="U17" s="10" t="str">
        <f>IF(R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7" s="14">
        <f t="shared" si="1"/>
        <v>0</v>
      </c>
      <c r="W17" s="13">
        <f t="shared" si="1"/>
        <v>0</v>
      </c>
      <c r="X17" s="13">
        <f t="shared" si="1"/>
        <v>0</v>
      </c>
      <c r="Y17" s="15">
        <f t="shared" si="1"/>
        <v>0</v>
      </c>
      <c r="Z17" s="13">
        <f t="shared" si="1"/>
        <v>0</v>
      </c>
      <c r="AA17" s="15">
        <f t="shared" si="2"/>
        <v>0</v>
      </c>
      <c r="AB17" s="13">
        <f t="shared" si="2"/>
        <v>0</v>
      </c>
      <c r="AC17" s="13" t="str">
        <f t="shared" si="5"/>
        <v/>
      </c>
      <c r="AD17" s="9" t="str">
        <f>IF(P17="","",IF(Q17&lt;  IF(AC17&lt;1,1,ROUNDDOWN(AC17,0) + IF((AC17-ROUNDDOWN(AC17,0))&lt;0.5,0,1))  *VLOOKUP($B$5,'(参考)諸謝金・宿泊費'!$B:$I,3,FALSE),
  Q17,  IF(AC17&lt;1,1,ROUNDDOWN(AC17,0) + IF((AC17-ROUNDDOWN(AC17,0))&lt;0.5,0,1))  *VLOOKUP($B$5,'(参考)諸謝金・宿泊費'!$B:$I,3,FALSE)))</f>
        <v/>
      </c>
      <c r="AE17" s="13" t="str">
        <f t="shared" si="6"/>
        <v/>
      </c>
      <c r="AF17" s="82" t="str">
        <f>IF(K4="",IFERROR(IF(OR(H17="北海道",H17="青森県",H17="岩手県",H17="宮城県",H17="秋田県",H17="山形県",H17="福島県",H17="茨城県",H17="栃木県",H17="群馬県",H17="埼玉県",H17="千葉県",H17="東京都",H17="神奈川県",H17="新潟県",H17="富山県",H17="石川県",H17="福井県",H17="山梨県",H17="長野県",H17="岐阜県",H17="静岡県",H17="愛知県",H17="三重県",H17="滋賀県",H17="京都府",H17="大阪府",H17="兵庫県",H17="奈良県",H17="和歌山県",H17="鳥取県",H17="島根県",H17="岡山県",H17="広島県",H17="山口県",H17="徳島県",H17="香川県",H17="愛媛県",H17="高知県",H17="福岡県",H17="佐賀県",H17="長崎県",H17="熊本県",H17="大分県",H17="宮崎県",H17="鹿児島県",H17="沖縄県"),IF(R17=1,MIN(S17,_xlfn.XLOOKUP($B$5,'(参考)諸謝金・宿泊費'!$B$3:$B$25,_xlfn.XLOOKUP(H17,'(参考)諸謝金・宿泊費'!$I$2:$BC$2,'(参考)諸謝金・宿泊費'!$I$3:$BC$25,""),"")),""),""),""),"")</f>
        <v/>
      </c>
      <c r="AG17" s="9" t="str">
        <f t="shared" si="7"/>
        <v/>
      </c>
      <c r="AH17" s="10" t="str">
        <f>IF(AE17="","",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8" spans="1:34" ht="30" customHeight="1">
      <c r="A18" s="84"/>
      <c r="B18" s="95"/>
      <c r="C18" s="68" t="s">
        <v>78</v>
      </c>
      <c r="D18" s="96"/>
      <c r="E18" s="97"/>
      <c r="F18" s="97"/>
      <c r="G18" s="97"/>
      <c r="H18" s="88"/>
      <c r="I18" s="98"/>
      <c r="J18" s="93"/>
      <c r="K18" s="93"/>
      <c r="L18" s="94"/>
      <c r="M18" s="93"/>
      <c r="N18" s="94"/>
      <c r="O18" s="93"/>
      <c r="P18" s="105"/>
      <c r="Q18" s="93"/>
      <c r="R18" s="9" t="str">
        <f t="shared" si="3"/>
        <v/>
      </c>
      <c r="S18" s="93"/>
      <c r="T18" s="9" t="str">
        <f t="shared" si="4"/>
        <v/>
      </c>
      <c r="U18" s="10" t="str">
        <f>IF(R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8" s="14">
        <f t="shared" si="1"/>
        <v>0</v>
      </c>
      <c r="W18" s="13">
        <f t="shared" si="1"/>
        <v>0</v>
      </c>
      <c r="X18" s="13">
        <f t="shared" si="1"/>
        <v>0</v>
      </c>
      <c r="Y18" s="15">
        <f t="shared" si="1"/>
        <v>0</v>
      </c>
      <c r="Z18" s="13">
        <f t="shared" si="1"/>
        <v>0</v>
      </c>
      <c r="AA18" s="15">
        <f t="shared" si="2"/>
        <v>0</v>
      </c>
      <c r="AB18" s="13">
        <f t="shared" si="2"/>
        <v>0</v>
      </c>
      <c r="AC18" s="13" t="str">
        <f t="shared" si="5"/>
        <v/>
      </c>
      <c r="AD18" s="9" t="str">
        <f>IF(P18="","",IF(Q18&lt;  IF(AC18&lt;1,1,ROUNDDOWN(AC18,0) + IF((AC18-ROUNDDOWN(AC18,0))&lt;0.5,0,1))  *VLOOKUP($B$5,'(参考)諸謝金・宿泊費'!$B:$I,3,FALSE),
  Q18,  IF(AC18&lt;1,1,ROUNDDOWN(AC18,0) + IF((AC18-ROUNDDOWN(AC18,0))&lt;0.5,0,1))  *VLOOKUP($B$5,'(参考)諸謝金・宿泊費'!$B:$I,3,FALSE)))</f>
        <v/>
      </c>
      <c r="AE18" s="13" t="str">
        <f t="shared" si="6"/>
        <v/>
      </c>
      <c r="AF18" s="82" t="str">
        <f>IF(K4="",IFERROR(IF(OR(H18="北海道",H18="青森県",H18="岩手県",H18="宮城県",H18="秋田県",H18="山形県",H18="福島県",H18="茨城県",H18="栃木県",H18="群馬県",H18="埼玉県",H18="千葉県",H18="東京都",H18="神奈川県",H18="新潟県",H18="富山県",H18="石川県",H18="福井県",H18="山梨県",H18="長野県",H18="岐阜県",H18="静岡県",H18="愛知県",H18="三重県",H18="滋賀県",H18="京都府",H18="大阪府",H18="兵庫県",H18="奈良県",H18="和歌山県",H18="鳥取県",H18="島根県",H18="岡山県",H18="広島県",H18="山口県",H18="徳島県",H18="香川県",H18="愛媛県",H18="高知県",H18="福岡県",H18="佐賀県",H18="長崎県",H18="熊本県",H18="大分県",H18="宮崎県",H18="鹿児島県",H18="沖縄県"),IF(R18=1,MIN(S18,_xlfn.XLOOKUP($B$5,'(参考)諸謝金・宿泊費'!$B$3:$B$25,_xlfn.XLOOKUP(H18,'(参考)諸謝金・宿泊費'!$I$2:$BC$2,'(参考)諸謝金・宿泊費'!$I$3:$BC$25,""),"")),""),""),""),"")</f>
        <v/>
      </c>
      <c r="AG18" s="9" t="str">
        <f t="shared" si="7"/>
        <v/>
      </c>
      <c r="AH18" s="10" t="str">
        <f>IF(AE18="","",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19" spans="1:34" ht="30" customHeight="1">
      <c r="A19" s="84"/>
      <c r="B19" s="95"/>
      <c r="C19" s="68" t="s">
        <v>78</v>
      </c>
      <c r="D19" s="96"/>
      <c r="E19" s="97"/>
      <c r="F19" s="97"/>
      <c r="G19" s="97"/>
      <c r="H19" s="88"/>
      <c r="I19" s="98"/>
      <c r="J19" s="93"/>
      <c r="K19" s="93"/>
      <c r="L19" s="94"/>
      <c r="M19" s="93"/>
      <c r="N19" s="94"/>
      <c r="O19" s="93"/>
      <c r="P19" s="105"/>
      <c r="Q19" s="93"/>
      <c r="R19" s="9" t="str">
        <f t="shared" si="3"/>
        <v/>
      </c>
      <c r="S19" s="93"/>
      <c r="T19" s="9" t="str">
        <f t="shared" si="4"/>
        <v/>
      </c>
      <c r="U19" s="10" t="str">
        <f>IF(R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19" s="14">
        <f t="shared" si="1"/>
        <v>0</v>
      </c>
      <c r="W19" s="13">
        <f t="shared" si="1"/>
        <v>0</v>
      </c>
      <c r="X19" s="13">
        <f t="shared" si="1"/>
        <v>0</v>
      </c>
      <c r="Y19" s="15">
        <f t="shared" si="1"/>
        <v>0</v>
      </c>
      <c r="Z19" s="13">
        <f t="shared" si="1"/>
        <v>0</v>
      </c>
      <c r="AA19" s="15">
        <f t="shared" si="2"/>
        <v>0</v>
      </c>
      <c r="AB19" s="13">
        <f t="shared" si="2"/>
        <v>0</v>
      </c>
      <c r="AC19" s="13" t="str">
        <f t="shared" si="5"/>
        <v/>
      </c>
      <c r="AD19" s="9" t="str">
        <f>IF(P19="","",IF(Q19&lt;  IF(AC19&lt;1,1,ROUNDDOWN(AC19,0) + IF((AC19-ROUNDDOWN(AC19,0))&lt;0.5,0,1))  *VLOOKUP($B$5,'(参考)諸謝金・宿泊費'!$B:$I,3,FALSE),
  Q19,  IF(AC19&lt;1,1,ROUNDDOWN(AC19,0) + IF((AC19-ROUNDDOWN(AC19,0))&lt;0.5,0,1))  *VLOOKUP($B$5,'(参考)諸謝金・宿泊費'!$B:$I,3,FALSE)))</f>
        <v/>
      </c>
      <c r="AE19" s="13" t="str">
        <f t="shared" si="6"/>
        <v/>
      </c>
      <c r="AF19" s="82" t="str">
        <f>IF(K4="",IFERROR(IF(OR(H19="北海道",H19="青森県",H19="岩手県",H19="宮城県",H19="秋田県",H19="山形県",H19="福島県",H19="茨城県",H19="栃木県",H19="群馬県",H19="埼玉県",H19="千葉県",H19="東京都",H19="神奈川県",H19="新潟県",H19="富山県",H19="石川県",H19="福井県",H19="山梨県",H19="長野県",H19="岐阜県",H19="静岡県",H19="愛知県",H19="三重県",H19="滋賀県",H19="京都府",H19="大阪府",H19="兵庫県",H19="奈良県",H19="和歌山県",H19="鳥取県",H19="島根県",H19="岡山県",H19="広島県",H19="山口県",H19="徳島県",H19="香川県",H19="愛媛県",H19="高知県",H19="福岡県",H19="佐賀県",H19="長崎県",H19="熊本県",H19="大分県",H19="宮崎県",H19="鹿児島県",H19="沖縄県"),IF(R19=1,MIN(S19,_xlfn.XLOOKUP($B$5,'(参考)諸謝金・宿泊費'!$B$3:$B$25,_xlfn.XLOOKUP(H19,'(参考)諸謝金・宿泊費'!$I$2:$BC$2,'(参考)諸謝金・宿泊費'!$I$3:$BC$25,""),"")),""),""),""),"")</f>
        <v/>
      </c>
      <c r="AG19" s="9" t="str">
        <f t="shared" si="7"/>
        <v/>
      </c>
      <c r="AH19" s="10" t="str">
        <f>IF(AE19="","",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0" spans="1:34" ht="30" customHeight="1">
      <c r="A20" s="84"/>
      <c r="B20" s="95"/>
      <c r="C20" s="68" t="s">
        <v>78</v>
      </c>
      <c r="D20" s="96"/>
      <c r="E20" s="97"/>
      <c r="F20" s="97"/>
      <c r="G20" s="97"/>
      <c r="H20" s="88"/>
      <c r="I20" s="98"/>
      <c r="J20" s="93"/>
      <c r="K20" s="93"/>
      <c r="L20" s="94"/>
      <c r="M20" s="93"/>
      <c r="N20" s="94"/>
      <c r="O20" s="93"/>
      <c r="P20" s="105"/>
      <c r="Q20" s="93"/>
      <c r="R20" s="9" t="str">
        <f t="shared" si="3"/>
        <v/>
      </c>
      <c r="S20" s="93"/>
      <c r="T20" s="9" t="str">
        <f t="shared" si="4"/>
        <v/>
      </c>
      <c r="U20" s="10" t="str">
        <f>IF(R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0" s="14">
        <f t="shared" si="1"/>
        <v>0</v>
      </c>
      <c r="W20" s="13">
        <f t="shared" si="1"/>
        <v>0</v>
      </c>
      <c r="X20" s="13">
        <f t="shared" si="1"/>
        <v>0</v>
      </c>
      <c r="Y20" s="15">
        <f t="shared" si="1"/>
        <v>0</v>
      </c>
      <c r="Z20" s="13">
        <f t="shared" si="1"/>
        <v>0</v>
      </c>
      <c r="AA20" s="15">
        <f t="shared" si="2"/>
        <v>0</v>
      </c>
      <c r="AB20" s="13">
        <f t="shared" si="2"/>
        <v>0</v>
      </c>
      <c r="AC20" s="13" t="str">
        <f t="shared" si="5"/>
        <v/>
      </c>
      <c r="AD20" s="9" t="str">
        <f>IF(P20="","",IF(Q20&lt;  IF(AC20&lt;1,1,ROUNDDOWN(AC20,0) + IF((AC20-ROUNDDOWN(AC20,0))&lt;0.5,0,1))  *VLOOKUP($B$5,'(参考)諸謝金・宿泊費'!$B:$I,3,FALSE),
  Q20,  IF(AC20&lt;1,1,ROUNDDOWN(AC20,0) + IF((AC20-ROUNDDOWN(AC20,0))&lt;0.5,0,1))  *VLOOKUP($B$5,'(参考)諸謝金・宿泊費'!$B:$I,3,FALSE)))</f>
        <v/>
      </c>
      <c r="AE20" s="13" t="str">
        <f t="shared" si="6"/>
        <v/>
      </c>
      <c r="AF20" s="82" t="str">
        <f>IF(K4="",IFERROR(IF(OR(H20="北海道",H20="青森県",H20="岩手県",H20="宮城県",H20="秋田県",H20="山形県",H20="福島県",H20="茨城県",H20="栃木県",H20="群馬県",H20="埼玉県",H20="千葉県",H20="東京都",H20="神奈川県",H20="新潟県",H20="富山県",H20="石川県",H20="福井県",H20="山梨県",H20="長野県",H20="岐阜県",H20="静岡県",H20="愛知県",H20="三重県",H20="滋賀県",H20="京都府",H20="大阪府",H20="兵庫県",H20="奈良県",H20="和歌山県",H20="鳥取県",H20="島根県",H20="岡山県",H20="広島県",H20="山口県",H20="徳島県",H20="香川県",H20="愛媛県",H20="高知県",H20="福岡県",H20="佐賀県",H20="長崎県",H20="熊本県",H20="大分県",H20="宮崎県",H20="鹿児島県",H20="沖縄県"),IF(R20=1,MIN(S20,_xlfn.XLOOKUP($B$5,'(参考)諸謝金・宿泊費'!$B$3:$B$25,_xlfn.XLOOKUP(H20,'(参考)諸謝金・宿泊費'!$I$2:$BC$2,'(参考)諸謝金・宿泊費'!$I$3:$BC$25,""),"")),""),""),""),"")</f>
        <v/>
      </c>
      <c r="AG20" s="9" t="str">
        <f t="shared" si="7"/>
        <v/>
      </c>
      <c r="AH20" s="10" t="str">
        <f>IF(AE20="","",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1" spans="1:34" ht="30" customHeight="1">
      <c r="A21" s="84"/>
      <c r="B21" s="95"/>
      <c r="C21" s="68" t="s">
        <v>78</v>
      </c>
      <c r="D21" s="96"/>
      <c r="E21" s="97"/>
      <c r="F21" s="97"/>
      <c r="G21" s="97"/>
      <c r="H21" s="88"/>
      <c r="I21" s="98"/>
      <c r="J21" s="93"/>
      <c r="K21" s="93"/>
      <c r="L21" s="94"/>
      <c r="M21" s="93"/>
      <c r="N21" s="94"/>
      <c r="O21" s="93"/>
      <c r="P21" s="105"/>
      <c r="Q21" s="93"/>
      <c r="R21" s="9" t="str">
        <f t="shared" si="3"/>
        <v/>
      </c>
      <c r="S21" s="93"/>
      <c r="T21" s="9" t="str">
        <f t="shared" si="4"/>
        <v/>
      </c>
      <c r="U21" s="10" t="str">
        <f>IF(R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1" s="14">
        <f t="shared" si="1"/>
        <v>0</v>
      </c>
      <c r="W21" s="13">
        <f t="shared" si="1"/>
        <v>0</v>
      </c>
      <c r="X21" s="13">
        <f t="shared" si="1"/>
        <v>0</v>
      </c>
      <c r="Y21" s="15">
        <f t="shared" si="1"/>
        <v>0</v>
      </c>
      <c r="Z21" s="13">
        <f t="shared" si="1"/>
        <v>0</v>
      </c>
      <c r="AA21" s="15">
        <f t="shared" si="2"/>
        <v>0</v>
      </c>
      <c r="AB21" s="13">
        <f t="shared" si="2"/>
        <v>0</v>
      </c>
      <c r="AC21" s="13" t="str">
        <f t="shared" si="5"/>
        <v/>
      </c>
      <c r="AD21" s="9" t="str">
        <f>IF(P21="","",IF(Q21&lt;  IF(AC21&lt;1,1,ROUNDDOWN(AC21,0) + IF((AC21-ROUNDDOWN(AC21,0))&lt;0.5,0,1))  *VLOOKUP($B$5,'(参考)諸謝金・宿泊費'!$B:$I,3,FALSE),
  Q21,  IF(AC21&lt;1,1,ROUNDDOWN(AC21,0) + IF((AC21-ROUNDDOWN(AC21,0))&lt;0.5,0,1))  *VLOOKUP($B$5,'(参考)諸謝金・宿泊費'!$B:$I,3,FALSE)))</f>
        <v/>
      </c>
      <c r="AE21" s="13" t="str">
        <f t="shared" si="6"/>
        <v/>
      </c>
      <c r="AF21" s="82" t="str">
        <f>IF(K4="",IFERROR(IF(OR(H21="北海道",H21="青森県",H21="岩手県",H21="宮城県",H21="秋田県",H21="山形県",H21="福島県",H21="茨城県",H21="栃木県",H21="群馬県",H21="埼玉県",H21="千葉県",H21="東京都",H21="神奈川県",H21="新潟県",H21="富山県",H21="石川県",H21="福井県",H21="山梨県",H21="長野県",H21="岐阜県",H21="静岡県",H21="愛知県",H21="三重県",H21="滋賀県",H21="京都府",H21="大阪府",H21="兵庫県",H21="奈良県",H21="和歌山県",H21="鳥取県",H21="島根県",H21="岡山県",H21="広島県",H21="山口県",H21="徳島県",H21="香川県",H21="愛媛県",H21="高知県",H21="福岡県",H21="佐賀県",H21="長崎県",H21="熊本県",H21="大分県",H21="宮崎県",H21="鹿児島県",H21="沖縄県"),IF(R21=1,MIN(S21,_xlfn.XLOOKUP($B$5,'(参考)諸謝金・宿泊費'!$B$3:$B$25,_xlfn.XLOOKUP(H21,'(参考)諸謝金・宿泊費'!$I$2:$BC$2,'(参考)諸謝金・宿泊費'!$I$3:$BC$25,""),"")),""),""),""),"")</f>
        <v/>
      </c>
      <c r="AG21" s="9" t="str">
        <f t="shared" si="7"/>
        <v/>
      </c>
      <c r="AH21" s="10" t="str">
        <f>IF(AE21="","",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2" spans="1:34" ht="30" customHeight="1" thickBot="1">
      <c r="A22" s="84"/>
      <c r="B22" s="95"/>
      <c r="C22" s="68" t="s">
        <v>78</v>
      </c>
      <c r="D22" s="96"/>
      <c r="E22" s="97"/>
      <c r="F22" s="97"/>
      <c r="G22" s="97"/>
      <c r="H22" s="88"/>
      <c r="I22" s="98"/>
      <c r="J22" s="93"/>
      <c r="K22" s="93"/>
      <c r="L22" s="94"/>
      <c r="M22" s="93"/>
      <c r="N22" s="94"/>
      <c r="O22" s="93"/>
      <c r="P22" s="105"/>
      <c r="Q22" s="93"/>
      <c r="R22" s="9" t="str">
        <f t="shared" si="3"/>
        <v/>
      </c>
      <c r="S22" s="93"/>
      <c r="T22" s="9" t="str">
        <f t="shared" si="4"/>
        <v/>
      </c>
      <c r="U22" s="10" t="str">
        <f>IF(R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c r="V22" s="14">
        <f t="shared" si="1"/>
        <v>0</v>
      </c>
      <c r="W22" s="13">
        <f t="shared" si="1"/>
        <v>0</v>
      </c>
      <c r="X22" s="13">
        <f t="shared" si="1"/>
        <v>0</v>
      </c>
      <c r="Y22" s="15">
        <f t="shared" si="1"/>
        <v>0</v>
      </c>
      <c r="Z22" s="13">
        <f t="shared" si="1"/>
        <v>0</v>
      </c>
      <c r="AA22" s="15">
        <f t="shared" si="2"/>
        <v>0</v>
      </c>
      <c r="AB22" s="13">
        <f t="shared" si="2"/>
        <v>0</v>
      </c>
      <c r="AC22" s="13" t="str">
        <f t="shared" si="5"/>
        <v/>
      </c>
      <c r="AD22" s="9" t="str">
        <f>IF(P22="","",IF(Q22&lt;  IF(AC22&lt;1,1,ROUNDDOWN(AC22,0) + IF((AC22-ROUNDDOWN(AC22,0))&lt;0.5,0,1))  *VLOOKUP($B$5,'(参考)諸謝金・宿泊費'!$B:$I,3,FALSE),
  Q22,  IF(AC22&lt;1,1,ROUNDDOWN(AC22,0) + IF((AC22-ROUNDDOWN(AC22,0))&lt;0.5,0,1))  *VLOOKUP($B$5,'(参考)諸謝金・宿泊費'!$B:$I,3,FALSE)))</f>
        <v/>
      </c>
      <c r="AE22" s="13" t="str">
        <f t="shared" si="6"/>
        <v/>
      </c>
      <c r="AF22" s="82" t="str">
        <f>IF(K4="",IFERROR(IF(OR(H22="北海道",H22="青森県",H22="岩手県",H22="宮城県",H22="秋田県",H22="山形県",H22="福島県",H22="茨城県",H22="栃木県",H22="群馬県",H22="埼玉県",H22="千葉県",H22="東京都",H22="神奈川県",H22="新潟県",H22="富山県",H22="石川県",H22="福井県",H22="山梨県",H22="長野県",H22="岐阜県",H22="静岡県",H22="愛知県",H22="三重県",H22="滋賀県",H22="京都府",H22="大阪府",H22="兵庫県",H22="奈良県",H22="和歌山県",H22="鳥取県",H22="島根県",H22="岡山県",H22="広島県",H22="山口県",H22="徳島県",H22="香川県",H22="愛媛県",H22="高知県",H22="福岡県",H22="佐賀県",H22="長崎県",H22="熊本県",H22="大分県",H22="宮崎県",H22="鹿児島県",H22="沖縄県"),IF(R22=1,MIN(S22,_xlfn.XLOOKUP($B$5,'(参考)諸謝金・宿泊費'!$B$3:$B$25,_xlfn.XLOOKUP(H22,'(参考)諸謝金・宿泊費'!$I$2:$BC$2,'(参考)諸謝金・宿泊費'!$I$3:$BC$25,""),"")),""),""),""),"")</f>
        <v/>
      </c>
      <c r="AG22" s="9" t="str">
        <f t="shared" si="7"/>
        <v/>
      </c>
      <c r="AH22" s="10" t="str">
        <f>IF(AE22="","",IF(AND($P$4="なし",$T$4="なし"),_xlfn.XLOOKUP($B$5,'(参考)諸謝金・宿泊費'!$B$3:$B$25,'(参考)諸謝金・宿泊費'!$E$3:$E$25,""),IF(AND($P$4="なし",$T$4="あり"),_xlfn.XLOOKUP($B$5,'(参考)諸謝金・宿泊費'!$B$3:$B$25,'(参考)諸謝金・宿泊費'!$F$3:$F$25,""),IF(AND($P$4="あり",$T$4="なし"),_xlfn.XLOOKUP($B$5,'(参考)諸謝金・宿泊費'!$B$3:$B$25,'(参考)諸謝金・宿泊費'!$G$3:$G$25,""),IF(AND($P$4="あり",$T$4="あり"),_xlfn.XLOOKUP($B$5,'(参考)諸謝金・宿泊費'!$B$3:$B$25,'(参考)諸謝金・宿泊費'!$H$3:$H$25,""),"")))))</f>
        <v/>
      </c>
    </row>
    <row r="23" spans="1:34" ht="30" customHeight="1" thickBot="1">
      <c r="A23" s="171" t="s">
        <v>100</v>
      </c>
      <c r="B23" s="172"/>
      <c r="C23" s="172"/>
      <c r="D23" s="172"/>
      <c r="E23" s="172"/>
      <c r="F23" s="172"/>
      <c r="G23" s="172"/>
      <c r="H23" s="172"/>
      <c r="I23" s="16">
        <f t="shared" ref="I23:AH23" si="8">SUM(I8:I22)</f>
        <v>0</v>
      </c>
      <c r="J23" s="17">
        <f t="shared" si="8"/>
        <v>0</v>
      </c>
      <c r="K23" s="18">
        <f t="shared" si="8"/>
        <v>0</v>
      </c>
      <c r="L23" s="19">
        <f t="shared" si="8"/>
        <v>0</v>
      </c>
      <c r="M23" s="17">
        <f t="shared" si="8"/>
        <v>0</v>
      </c>
      <c r="N23" s="19">
        <f t="shared" si="8"/>
        <v>0</v>
      </c>
      <c r="O23" s="17">
        <f t="shared" si="8"/>
        <v>0</v>
      </c>
      <c r="P23" s="17"/>
      <c r="Q23" s="17">
        <f t="shared" si="8"/>
        <v>0</v>
      </c>
      <c r="R23" s="17"/>
      <c r="S23" s="17">
        <f t="shared" si="8"/>
        <v>0</v>
      </c>
      <c r="T23" s="17"/>
      <c r="U23" s="17">
        <f t="shared" si="8"/>
        <v>0</v>
      </c>
      <c r="V23" s="20">
        <f t="shared" si="8"/>
        <v>0</v>
      </c>
      <c r="W23" s="21">
        <f t="shared" si="8"/>
        <v>0</v>
      </c>
      <c r="X23" s="21">
        <f t="shared" si="8"/>
        <v>0</v>
      </c>
      <c r="Y23" s="22">
        <f t="shared" si="8"/>
        <v>0</v>
      </c>
      <c r="Z23" s="21">
        <f t="shared" si="8"/>
        <v>0</v>
      </c>
      <c r="AA23" s="22">
        <f t="shared" si="8"/>
        <v>0</v>
      </c>
      <c r="AB23" s="21">
        <f t="shared" si="8"/>
        <v>0</v>
      </c>
      <c r="AC23" s="21"/>
      <c r="AD23" s="21">
        <f t="shared" si="8"/>
        <v>0</v>
      </c>
      <c r="AE23" s="21"/>
      <c r="AF23" s="21">
        <f t="shared" si="8"/>
        <v>0</v>
      </c>
      <c r="AG23" s="21"/>
      <c r="AH23" s="21">
        <f t="shared" si="8"/>
        <v>0</v>
      </c>
    </row>
    <row r="24" spans="1:34" ht="15" customHeight="1" thickBot="1">
      <c r="C24" s="25"/>
      <c r="H24" s="25"/>
      <c r="O24" s="73"/>
      <c r="P24" s="73"/>
      <c r="Q24" s="73"/>
      <c r="R24" s="73"/>
      <c r="S24" s="73"/>
      <c r="T24" s="73"/>
      <c r="U24" s="73"/>
      <c r="V24" s="73"/>
      <c r="W24" s="73"/>
      <c r="X24" s="73"/>
      <c r="Y24" s="73"/>
      <c r="Z24" s="73"/>
      <c r="AA24" s="73"/>
      <c r="AB24" s="73"/>
      <c r="AC24" s="73"/>
      <c r="AD24" s="73"/>
      <c r="AE24" s="73"/>
      <c r="AF24" s="73"/>
      <c r="AG24" s="73"/>
      <c r="AH24" s="73"/>
    </row>
    <row r="25" spans="1:34" ht="30" customHeight="1" thickBot="1">
      <c r="H25" s="74"/>
      <c r="I25" s="173" t="s">
        <v>52</v>
      </c>
      <c r="J25" s="161"/>
      <c r="K25" s="161"/>
      <c r="L25" s="161"/>
      <c r="M25" s="161"/>
      <c r="N25" s="161"/>
      <c r="O25" s="162">
        <f>SUM(K4,J23,K23,M23,O23,Q23,S23,U23)</f>
        <v>0</v>
      </c>
      <c r="P25" s="163"/>
      <c r="Q25" s="163"/>
      <c r="R25" s="163"/>
      <c r="S25" s="163"/>
      <c r="T25" s="163"/>
      <c r="U25" s="164"/>
      <c r="V25" s="160" t="s">
        <v>101</v>
      </c>
      <c r="W25" s="161"/>
      <c r="X25" s="161"/>
      <c r="Y25" s="161"/>
      <c r="Z25" s="161"/>
      <c r="AA25" s="161"/>
      <c r="AB25" s="162">
        <f>SUM(X4,W23,X23,Z23,AB23,AD23,AF23,AH23)</f>
        <v>0</v>
      </c>
      <c r="AC25" s="163"/>
      <c r="AD25" s="163"/>
      <c r="AE25" s="163"/>
      <c r="AF25" s="163"/>
      <c r="AG25" s="163"/>
      <c r="AH25" s="164"/>
    </row>
    <row r="26" spans="1:34" ht="30" customHeight="1" thickBot="1">
      <c r="A26" s="158" t="s">
        <v>102</v>
      </c>
      <c r="B26" s="158"/>
      <c r="C26" s="158"/>
      <c r="D26" s="158"/>
      <c r="E26" s="158"/>
      <c r="F26" s="158"/>
      <c r="G26" s="158"/>
      <c r="H26" s="158"/>
      <c r="I26" s="159"/>
      <c r="J26" s="159"/>
      <c r="K26" s="159"/>
      <c r="L26" s="159"/>
      <c r="M26" s="159"/>
      <c r="N26" s="159"/>
      <c r="O26" s="27"/>
      <c r="P26" s="27"/>
      <c r="Q26" s="27"/>
      <c r="R26" s="27"/>
      <c r="S26" s="27"/>
      <c r="T26" s="27"/>
      <c r="U26" s="27"/>
      <c r="V26" s="160" t="s">
        <v>103</v>
      </c>
      <c r="W26" s="161"/>
      <c r="X26" s="161"/>
      <c r="Y26" s="161"/>
      <c r="Z26" s="161"/>
      <c r="AA26" s="161"/>
      <c r="AB26" s="162">
        <f>O25-AB25</f>
        <v>0</v>
      </c>
      <c r="AC26" s="163"/>
      <c r="AD26" s="163"/>
      <c r="AE26" s="163"/>
      <c r="AF26" s="163"/>
      <c r="AG26" s="163"/>
      <c r="AH26" s="164"/>
    </row>
  </sheetData>
  <sheetProtection sheet="1"/>
  <protectedRanges>
    <protectedRange sqref="A8:B22 D15:Q22 S8:S22 K4 P4 T4 D8:O14" name="範囲1"/>
    <protectedRange sqref="P8:Q14" name="範囲1_1"/>
  </protectedRanges>
  <mergeCells count="39">
    <mergeCell ref="AC4:AD4"/>
    <mergeCell ref="A1:F1"/>
    <mergeCell ref="AB1:AH1"/>
    <mergeCell ref="A2:AH2"/>
    <mergeCell ref="I3:U3"/>
    <mergeCell ref="V3:AH3"/>
    <mergeCell ref="B4:D4"/>
    <mergeCell ref="I4:J4"/>
    <mergeCell ref="K4:M4"/>
    <mergeCell ref="N4:O4"/>
    <mergeCell ref="P4:Q4"/>
    <mergeCell ref="A23:H23"/>
    <mergeCell ref="AE4:AF4"/>
    <mergeCell ref="AG4:AH4"/>
    <mergeCell ref="B5:D5"/>
    <mergeCell ref="I5:K5"/>
    <mergeCell ref="L5:M5"/>
    <mergeCell ref="N5:O5"/>
    <mergeCell ref="P5:Q5"/>
    <mergeCell ref="R5:S5"/>
    <mergeCell ref="T5:U5"/>
    <mergeCell ref="V5:X5"/>
    <mergeCell ref="R4:S4"/>
    <mergeCell ref="T4:U4"/>
    <mergeCell ref="V4:W4"/>
    <mergeCell ref="X4:Z4"/>
    <mergeCell ref="AA4:AB4"/>
    <mergeCell ref="Y5:Z5"/>
    <mergeCell ref="AA5:AB5"/>
    <mergeCell ref="AC5:AD5"/>
    <mergeCell ref="AE5:AF5"/>
    <mergeCell ref="AG5:AH5"/>
    <mergeCell ref="I25:N25"/>
    <mergeCell ref="O25:U25"/>
    <mergeCell ref="V25:AA25"/>
    <mergeCell ref="AB25:AH25"/>
    <mergeCell ref="A26:N26"/>
    <mergeCell ref="V26:AA26"/>
    <mergeCell ref="AB26:AH26"/>
  </mergeCells>
  <phoneticPr fontId="6"/>
  <conditionalFormatting sqref="D8:Q22">
    <cfRule type="containsBlanks" dxfId="1" priority="1">
      <formula>LEN(TRIM(D8))=0</formula>
    </cfRule>
  </conditionalFormatting>
  <conditionalFormatting sqref="K4:M4 P4:Q4 T4:U4 A8:B22 S8:S22">
    <cfRule type="containsBlanks" dxfId="0" priority="2">
      <formula>LEN(TRIM(A4))=0</formula>
    </cfRule>
  </conditionalFormatting>
  <dataValidations count="1">
    <dataValidation type="list" allowBlank="1" showInputMessage="1" showErrorMessage="1" sqref="P4:Q4 T4:U4" xr:uid="{A4558BE2-0A57-4A03-A848-6C3127C9CC3D}">
      <formula1>"あり,なし"</formula1>
    </dataValidation>
  </dataValidations>
  <printOptions horizontalCentered="1"/>
  <pageMargins left="0.59055118110236215" right="0.59055118110236215" top="0.59055118110236215" bottom="0.59055118110236215" header="0.39370078740157483" footer="0.27559055118110237"/>
  <pageSetup paperSize="9" scale="51" orientation="landscape" blackAndWhite="1" r:id="rId1"/>
  <headerFooter alignWithMargins="0"/>
  <extLst>
    <ext xmlns:x14="http://schemas.microsoft.com/office/spreadsheetml/2009/9/main" uri="{CCE6A557-97BC-4b89-ADB6-D9C93CAAB3DF}">
      <x14:dataValidations xmlns:xm="http://schemas.microsoft.com/office/excel/2006/main" count="1">
        <x14:dataValidation type="list" allowBlank="1" showInputMessage="1" showErrorMessage="1" xr:uid="{24A67980-991C-43F7-989A-8792A52BDCF3}">
          <x14:formula1>
            <xm:f>'(参考)諸謝金・宿泊費'!$I$2:$BC$2</xm:f>
          </x14:formula1>
          <xm:sqref>H8:H22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3">
    <tabColor theme="0" tint="-0.499984740745262"/>
    <pageSetUpPr fitToPage="1"/>
  </sheetPr>
  <dimension ref="A1:BC25"/>
  <sheetViews>
    <sheetView view="pageBreakPreview" zoomScale="70" zoomScaleNormal="115" zoomScaleSheetLayoutView="70" workbookViewId="0">
      <selection activeCell="F8" sqref="F8"/>
    </sheetView>
  </sheetViews>
  <sheetFormatPr defaultColWidth="9" defaultRowHeight="18.75"/>
  <cols>
    <col min="1" max="1" width="9" style="2" bestFit="1" customWidth="1"/>
    <col min="2" max="2" width="25.42578125" style="2" bestFit="1" customWidth="1"/>
    <col min="3" max="3" width="5.28515625" style="8" bestFit="1" customWidth="1"/>
    <col min="4" max="4" width="7.140625" style="2" bestFit="1" customWidth="1"/>
    <col min="5" max="55" width="7.140625" style="2" customWidth="1"/>
    <col min="56" max="16384" width="9" style="2"/>
  </cols>
  <sheetData>
    <row r="1" spans="1:55">
      <c r="A1" s="191" t="s">
        <v>110</v>
      </c>
      <c r="B1" s="191" t="s">
        <v>111</v>
      </c>
      <c r="C1" s="191" t="s">
        <v>112</v>
      </c>
      <c r="D1" s="191" t="s">
        <v>55</v>
      </c>
      <c r="E1" s="190" t="s">
        <v>113</v>
      </c>
      <c r="F1" s="190"/>
      <c r="G1" s="190"/>
      <c r="H1" s="190"/>
      <c r="I1" s="190" t="s">
        <v>114</v>
      </c>
      <c r="J1" s="190"/>
      <c r="K1" s="190"/>
      <c r="L1" s="190"/>
      <c r="M1" s="190"/>
      <c r="N1" s="190"/>
      <c r="O1" s="190"/>
      <c r="P1" s="190"/>
      <c r="Q1" s="190"/>
      <c r="R1" s="190"/>
      <c r="S1" s="190"/>
      <c r="T1" s="190"/>
      <c r="U1" s="190"/>
      <c r="V1" s="190"/>
      <c r="W1" s="190"/>
      <c r="X1" s="190"/>
      <c r="Y1" s="190"/>
      <c r="Z1" s="190"/>
      <c r="AA1" s="190"/>
      <c r="AB1" s="190"/>
      <c r="AC1" s="190"/>
      <c r="AD1" s="190"/>
      <c r="AE1" s="190"/>
      <c r="AF1" s="190"/>
      <c r="AG1" s="190"/>
      <c r="AH1" s="190"/>
      <c r="AI1" s="190"/>
      <c r="AJ1" s="190"/>
      <c r="AK1" s="190"/>
      <c r="AL1" s="190"/>
      <c r="AM1" s="190"/>
      <c r="AN1" s="190"/>
      <c r="AO1" s="190"/>
      <c r="AP1" s="190"/>
      <c r="AQ1" s="190"/>
      <c r="AR1" s="190"/>
      <c r="AS1" s="190"/>
      <c r="AT1" s="190"/>
      <c r="AU1" s="190"/>
      <c r="AV1" s="190"/>
      <c r="AW1" s="190"/>
      <c r="AX1" s="190"/>
      <c r="AY1" s="190"/>
      <c r="AZ1" s="190"/>
      <c r="BA1" s="190"/>
      <c r="BB1" s="190"/>
      <c r="BC1" s="190"/>
    </row>
    <row r="2" spans="1:55">
      <c r="A2" s="191"/>
      <c r="B2" s="191"/>
      <c r="C2" s="191"/>
      <c r="D2" s="191"/>
      <c r="E2" s="1" t="s">
        <v>115</v>
      </c>
      <c r="F2" s="1" t="s">
        <v>116</v>
      </c>
      <c r="G2" s="1" t="s">
        <v>117</v>
      </c>
      <c r="H2" s="1" t="s">
        <v>118</v>
      </c>
      <c r="I2" s="1" t="s">
        <v>119</v>
      </c>
      <c r="J2" s="1" t="s">
        <v>120</v>
      </c>
      <c r="K2" s="1" t="s">
        <v>121</v>
      </c>
      <c r="L2" s="1" t="s">
        <v>122</v>
      </c>
      <c r="M2" s="1" t="s">
        <v>123</v>
      </c>
      <c r="N2" s="1" t="s">
        <v>124</v>
      </c>
      <c r="O2" s="1" t="s">
        <v>125</v>
      </c>
      <c r="P2" s="1" t="s">
        <v>126</v>
      </c>
      <c r="Q2" s="1" t="s">
        <v>127</v>
      </c>
      <c r="R2" s="1" t="s">
        <v>128</v>
      </c>
      <c r="S2" s="1" t="s">
        <v>129</v>
      </c>
      <c r="T2" s="1" t="s">
        <v>130</v>
      </c>
      <c r="U2" s="1" t="s">
        <v>131</v>
      </c>
      <c r="V2" s="1" t="s">
        <v>132</v>
      </c>
      <c r="W2" s="1" t="s">
        <v>133</v>
      </c>
      <c r="X2" s="1" t="s">
        <v>134</v>
      </c>
      <c r="Y2" s="1" t="s">
        <v>135</v>
      </c>
      <c r="Z2" s="1" t="s">
        <v>136</v>
      </c>
      <c r="AA2" s="1" t="s">
        <v>137</v>
      </c>
      <c r="AB2" s="1" t="s">
        <v>138</v>
      </c>
      <c r="AC2" s="1" t="s">
        <v>139</v>
      </c>
      <c r="AD2" s="1" t="s">
        <v>140</v>
      </c>
      <c r="AE2" s="1" t="s">
        <v>141</v>
      </c>
      <c r="AF2" s="1" t="s">
        <v>142</v>
      </c>
      <c r="AG2" s="1" t="s">
        <v>143</v>
      </c>
      <c r="AH2" s="1" t="s">
        <v>144</v>
      </c>
      <c r="AI2" s="1" t="s">
        <v>145</v>
      </c>
      <c r="AJ2" s="1" t="s">
        <v>146</v>
      </c>
      <c r="AK2" s="1" t="s">
        <v>147</v>
      </c>
      <c r="AL2" s="1" t="s">
        <v>148</v>
      </c>
      <c r="AM2" s="1" t="s">
        <v>149</v>
      </c>
      <c r="AN2" s="1" t="s">
        <v>150</v>
      </c>
      <c r="AO2" s="1" t="s">
        <v>151</v>
      </c>
      <c r="AP2" s="1" t="s">
        <v>152</v>
      </c>
      <c r="AQ2" s="1" t="s">
        <v>153</v>
      </c>
      <c r="AR2" s="1" t="s">
        <v>154</v>
      </c>
      <c r="AS2" s="1" t="s">
        <v>155</v>
      </c>
      <c r="AT2" s="1" t="s">
        <v>156</v>
      </c>
      <c r="AU2" s="1" t="s">
        <v>157</v>
      </c>
      <c r="AV2" s="1" t="s">
        <v>158</v>
      </c>
      <c r="AW2" s="1" t="s">
        <v>159</v>
      </c>
      <c r="AX2" s="1" t="s">
        <v>160</v>
      </c>
      <c r="AY2" s="1" t="s">
        <v>161</v>
      </c>
      <c r="AZ2" s="1" t="s">
        <v>162</v>
      </c>
      <c r="BA2" s="1" t="s">
        <v>163</v>
      </c>
      <c r="BB2" s="1" t="s">
        <v>164</v>
      </c>
      <c r="BC2" s="1" t="s">
        <v>165</v>
      </c>
    </row>
    <row r="3" spans="1:55">
      <c r="A3" s="191" t="s">
        <v>166</v>
      </c>
      <c r="B3" s="3" t="s">
        <v>167</v>
      </c>
      <c r="C3" s="1" t="s">
        <v>168</v>
      </c>
      <c r="D3" s="4">
        <v>8700</v>
      </c>
      <c r="E3" s="101">
        <v>2400</v>
      </c>
      <c r="F3" s="101">
        <v>1600</v>
      </c>
      <c r="G3" s="101">
        <v>1600</v>
      </c>
      <c r="H3" s="101">
        <v>800</v>
      </c>
      <c r="I3" s="101">
        <v>18000</v>
      </c>
      <c r="J3" s="101">
        <v>15000</v>
      </c>
      <c r="K3" s="101">
        <v>13000</v>
      </c>
      <c r="L3" s="101">
        <v>14000</v>
      </c>
      <c r="M3" s="101">
        <v>15000</v>
      </c>
      <c r="N3" s="101">
        <v>14000</v>
      </c>
      <c r="O3" s="101">
        <v>11000</v>
      </c>
      <c r="P3" s="101">
        <v>15000</v>
      </c>
      <c r="Q3" s="101">
        <v>14000</v>
      </c>
      <c r="R3" s="101">
        <v>14000</v>
      </c>
      <c r="S3" s="101">
        <v>27000</v>
      </c>
      <c r="T3" s="101">
        <v>24000</v>
      </c>
      <c r="U3" s="101">
        <v>27000</v>
      </c>
      <c r="V3" s="101">
        <v>22000</v>
      </c>
      <c r="W3" s="101">
        <v>22000</v>
      </c>
      <c r="X3" s="101">
        <v>15000</v>
      </c>
      <c r="Y3" s="101">
        <v>13000</v>
      </c>
      <c r="Z3" s="101">
        <v>14000</v>
      </c>
      <c r="AA3" s="101">
        <v>17000</v>
      </c>
      <c r="AB3" s="101">
        <v>15000</v>
      </c>
      <c r="AC3" s="101">
        <v>18000</v>
      </c>
      <c r="AD3" s="101">
        <v>13000</v>
      </c>
      <c r="AE3" s="101">
        <v>15000</v>
      </c>
      <c r="AF3" s="101">
        <v>13000</v>
      </c>
      <c r="AG3" s="101">
        <v>15000</v>
      </c>
      <c r="AH3" s="101">
        <v>27000</v>
      </c>
      <c r="AI3" s="101">
        <v>18000</v>
      </c>
      <c r="AJ3" s="101">
        <v>17000</v>
      </c>
      <c r="AK3" s="101">
        <v>15000</v>
      </c>
      <c r="AL3" s="101">
        <v>15000</v>
      </c>
      <c r="AM3" s="101">
        <v>11000</v>
      </c>
      <c r="AN3" s="101">
        <v>13000</v>
      </c>
      <c r="AO3" s="101">
        <v>14000</v>
      </c>
      <c r="AP3" s="101">
        <v>18000</v>
      </c>
      <c r="AQ3" s="101">
        <v>11000</v>
      </c>
      <c r="AR3" s="101">
        <v>14000</v>
      </c>
      <c r="AS3" s="101">
        <v>21000</v>
      </c>
      <c r="AT3" s="101">
        <v>14000</v>
      </c>
      <c r="AU3" s="101">
        <v>15000</v>
      </c>
      <c r="AV3" s="101">
        <v>25000</v>
      </c>
      <c r="AW3" s="101">
        <v>15000</v>
      </c>
      <c r="AX3" s="101">
        <v>15000</v>
      </c>
      <c r="AY3" s="101">
        <v>20000</v>
      </c>
      <c r="AZ3" s="101">
        <v>15000</v>
      </c>
      <c r="BA3" s="101">
        <v>17000</v>
      </c>
      <c r="BB3" s="101">
        <v>17000</v>
      </c>
      <c r="BC3" s="101">
        <v>15000</v>
      </c>
    </row>
    <row r="4" spans="1:55">
      <c r="A4" s="191"/>
      <c r="B4" s="3" t="s">
        <v>169</v>
      </c>
      <c r="C4" s="1" t="s">
        <v>170</v>
      </c>
      <c r="D4" s="4">
        <v>10200</v>
      </c>
      <c r="E4" s="101">
        <v>2400</v>
      </c>
      <c r="F4" s="101">
        <v>1600</v>
      </c>
      <c r="G4" s="101">
        <v>1600</v>
      </c>
      <c r="H4" s="101">
        <v>800</v>
      </c>
      <c r="I4" s="101">
        <v>18000</v>
      </c>
      <c r="J4" s="101">
        <v>15000</v>
      </c>
      <c r="K4" s="101">
        <v>13000</v>
      </c>
      <c r="L4" s="101">
        <v>14000</v>
      </c>
      <c r="M4" s="101">
        <v>15000</v>
      </c>
      <c r="N4" s="101">
        <v>14000</v>
      </c>
      <c r="O4" s="101">
        <v>11000</v>
      </c>
      <c r="P4" s="101">
        <v>15000</v>
      </c>
      <c r="Q4" s="101">
        <v>14000</v>
      </c>
      <c r="R4" s="101">
        <v>14000</v>
      </c>
      <c r="S4" s="101">
        <v>27000</v>
      </c>
      <c r="T4" s="101">
        <v>24000</v>
      </c>
      <c r="U4" s="101">
        <v>27000</v>
      </c>
      <c r="V4" s="101">
        <v>22000</v>
      </c>
      <c r="W4" s="101">
        <v>22000</v>
      </c>
      <c r="X4" s="101">
        <v>15000</v>
      </c>
      <c r="Y4" s="101">
        <v>13000</v>
      </c>
      <c r="Z4" s="101">
        <v>14000</v>
      </c>
      <c r="AA4" s="101">
        <v>17000</v>
      </c>
      <c r="AB4" s="101">
        <v>15000</v>
      </c>
      <c r="AC4" s="101">
        <v>18000</v>
      </c>
      <c r="AD4" s="101">
        <v>13000</v>
      </c>
      <c r="AE4" s="101">
        <v>15000</v>
      </c>
      <c r="AF4" s="101">
        <v>13000</v>
      </c>
      <c r="AG4" s="101">
        <v>15000</v>
      </c>
      <c r="AH4" s="101">
        <v>27000</v>
      </c>
      <c r="AI4" s="101">
        <v>18000</v>
      </c>
      <c r="AJ4" s="101">
        <v>17000</v>
      </c>
      <c r="AK4" s="101">
        <v>15000</v>
      </c>
      <c r="AL4" s="101">
        <v>15000</v>
      </c>
      <c r="AM4" s="101">
        <v>11000</v>
      </c>
      <c r="AN4" s="101">
        <v>13000</v>
      </c>
      <c r="AO4" s="101">
        <v>14000</v>
      </c>
      <c r="AP4" s="101">
        <v>18000</v>
      </c>
      <c r="AQ4" s="101">
        <v>11000</v>
      </c>
      <c r="AR4" s="101">
        <v>14000</v>
      </c>
      <c r="AS4" s="101">
        <v>21000</v>
      </c>
      <c r="AT4" s="101">
        <v>14000</v>
      </c>
      <c r="AU4" s="101">
        <v>15000</v>
      </c>
      <c r="AV4" s="101">
        <v>25000</v>
      </c>
      <c r="AW4" s="101">
        <v>15000</v>
      </c>
      <c r="AX4" s="101">
        <v>15000</v>
      </c>
      <c r="AY4" s="101">
        <v>20000</v>
      </c>
      <c r="AZ4" s="101">
        <v>15000</v>
      </c>
      <c r="BA4" s="101">
        <v>17000</v>
      </c>
      <c r="BB4" s="101">
        <v>17000</v>
      </c>
      <c r="BC4" s="101">
        <v>15000</v>
      </c>
    </row>
    <row r="5" spans="1:55">
      <c r="A5" s="191"/>
      <c r="B5" s="3" t="s">
        <v>171</v>
      </c>
      <c r="C5" s="1" t="s">
        <v>172</v>
      </c>
      <c r="D5" s="4">
        <v>9300</v>
      </c>
      <c r="E5" s="101">
        <v>2400</v>
      </c>
      <c r="F5" s="101">
        <v>1600</v>
      </c>
      <c r="G5" s="101">
        <v>1600</v>
      </c>
      <c r="H5" s="101">
        <v>800</v>
      </c>
      <c r="I5" s="101">
        <v>18000</v>
      </c>
      <c r="J5" s="101">
        <v>15000</v>
      </c>
      <c r="K5" s="101">
        <v>13000</v>
      </c>
      <c r="L5" s="101">
        <v>14000</v>
      </c>
      <c r="M5" s="101">
        <v>15000</v>
      </c>
      <c r="N5" s="101">
        <v>14000</v>
      </c>
      <c r="O5" s="101">
        <v>11000</v>
      </c>
      <c r="P5" s="101">
        <v>15000</v>
      </c>
      <c r="Q5" s="101">
        <v>14000</v>
      </c>
      <c r="R5" s="101">
        <v>14000</v>
      </c>
      <c r="S5" s="101">
        <v>27000</v>
      </c>
      <c r="T5" s="101">
        <v>24000</v>
      </c>
      <c r="U5" s="101">
        <v>27000</v>
      </c>
      <c r="V5" s="101">
        <v>22000</v>
      </c>
      <c r="W5" s="101">
        <v>22000</v>
      </c>
      <c r="X5" s="101">
        <v>15000</v>
      </c>
      <c r="Y5" s="101">
        <v>13000</v>
      </c>
      <c r="Z5" s="101">
        <v>14000</v>
      </c>
      <c r="AA5" s="101">
        <v>17000</v>
      </c>
      <c r="AB5" s="101">
        <v>15000</v>
      </c>
      <c r="AC5" s="101">
        <v>18000</v>
      </c>
      <c r="AD5" s="101">
        <v>13000</v>
      </c>
      <c r="AE5" s="101">
        <v>15000</v>
      </c>
      <c r="AF5" s="101">
        <v>13000</v>
      </c>
      <c r="AG5" s="101">
        <v>15000</v>
      </c>
      <c r="AH5" s="101">
        <v>27000</v>
      </c>
      <c r="AI5" s="101">
        <v>18000</v>
      </c>
      <c r="AJ5" s="101">
        <v>17000</v>
      </c>
      <c r="AK5" s="101">
        <v>15000</v>
      </c>
      <c r="AL5" s="101">
        <v>15000</v>
      </c>
      <c r="AM5" s="101">
        <v>11000</v>
      </c>
      <c r="AN5" s="101">
        <v>13000</v>
      </c>
      <c r="AO5" s="101">
        <v>14000</v>
      </c>
      <c r="AP5" s="101">
        <v>18000</v>
      </c>
      <c r="AQ5" s="101">
        <v>11000</v>
      </c>
      <c r="AR5" s="101">
        <v>14000</v>
      </c>
      <c r="AS5" s="101">
        <v>21000</v>
      </c>
      <c r="AT5" s="101">
        <v>14000</v>
      </c>
      <c r="AU5" s="101">
        <v>15000</v>
      </c>
      <c r="AV5" s="101">
        <v>25000</v>
      </c>
      <c r="AW5" s="101">
        <v>15000</v>
      </c>
      <c r="AX5" s="101">
        <v>15000</v>
      </c>
      <c r="AY5" s="101">
        <v>20000</v>
      </c>
      <c r="AZ5" s="101">
        <v>15000</v>
      </c>
      <c r="BA5" s="101">
        <v>17000</v>
      </c>
      <c r="BB5" s="101">
        <v>17000</v>
      </c>
      <c r="BC5" s="101">
        <v>15000</v>
      </c>
    </row>
    <row r="6" spans="1:55">
      <c r="A6" s="191"/>
      <c r="B6" s="3" t="s">
        <v>173</v>
      </c>
      <c r="C6" s="1" t="s">
        <v>174</v>
      </c>
      <c r="D6" s="4">
        <v>11500</v>
      </c>
      <c r="E6" s="101">
        <v>2400</v>
      </c>
      <c r="F6" s="101">
        <v>1600</v>
      </c>
      <c r="G6" s="101">
        <v>1600</v>
      </c>
      <c r="H6" s="101">
        <v>800</v>
      </c>
      <c r="I6" s="101">
        <v>18000</v>
      </c>
      <c r="J6" s="101">
        <v>15000</v>
      </c>
      <c r="K6" s="101">
        <v>13000</v>
      </c>
      <c r="L6" s="101">
        <v>14000</v>
      </c>
      <c r="M6" s="101">
        <v>15000</v>
      </c>
      <c r="N6" s="101">
        <v>14000</v>
      </c>
      <c r="O6" s="101">
        <v>11000</v>
      </c>
      <c r="P6" s="101">
        <v>15000</v>
      </c>
      <c r="Q6" s="101">
        <v>14000</v>
      </c>
      <c r="R6" s="101">
        <v>14000</v>
      </c>
      <c r="S6" s="101">
        <v>27000</v>
      </c>
      <c r="T6" s="101">
        <v>24000</v>
      </c>
      <c r="U6" s="101">
        <v>27000</v>
      </c>
      <c r="V6" s="101">
        <v>22000</v>
      </c>
      <c r="W6" s="101">
        <v>22000</v>
      </c>
      <c r="X6" s="101">
        <v>15000</v>
      </c>
      <c r="Y6" s="101">
        <v>13000</v>
      </c>
      <c r="Z6" s="101">
        <v>14000</v>
      </c>
      <c r="AA6" s="101">
        <v>17000</v>
      </c>
      <c r="AB6" s="101">
        <v>15000</v>
      </c>
      <c r="AC6" s="101">
        <v>18000</v>
      </c>
      <c r="AD6" s="101">
        <v>13000</v>
      </c>
      <c r="AE6" s="101">
        <v>15000</v>
      </c>
      <c r="AF6" s="101">
        <v>13000</v>
      </c>
      <c r="AG6" s="101">
        <v>15000</v>
      </c>
      <c r="AH6" s="101">
        <v>27000</v>
      </c>
      <c r="AI6" s="101">
        <v>18000</v>
      </c>
      <c r="AJ6" s="101">
        <v>17000</v>
      </c>
      <c r="AK6" s="101">
        <v>15000</v>
      </c>
      <c r="AL6" s="101">
        <v>15000</v>
      </c>
      <c r="AM6" s="101">
        <v>11000</v>
      </c>
      <c r="AN6" s="101">
        <v>13000</v>
      </c>
      <c r="AO6" s="101">
        <v>14000</v>
      </c>
      <c r="AP6" s="101">
        <v>18000</v>
      </c>
      <c r="AQ6" s="101">
        <v>11000</v>
      </c>
      <c r="AR6" s="101">
        <v>14000</v>
      </c>
      <c r="AS6" s="101">
        <v>21000</v>
      </c>
      <c r="AT6" s="101">
        <v>14000</v>
      </c>
      <c r="AU6" s="101">
        <v>15000</v>
      </c>
      <c r="AV6" s="101">
        <v>25000</v>
      </c>
      <c r="AW6" s="101">
        <v>15000</v>
      </c>
      <c r="AX6" s="101">
        <v>15000</v>
      </c>
      <c r="AY6" s="101">
        <v>20000</v>
      </c>
      <c r="AZ6" s="101">
        <v>15000</v>
      </c>
      <c r="BA6" s="101">
        <v>17000</v>
      </c>
      <c r="BB6" s="101">
        <v>17000</v>
      </c>
      <c r="BC6" s="101">
        <v>15000</v>
      </c>
    </row>
    <row r="7" spans="1:55">
      <c r="A7" s="191"/>
      <c r="B7" s="3" t="s">
        <v>175</v>
      </c>
      <c r="C7" s="1" t="s">
        <v>170</v>
      </c>
      <c r="D7" s="4">
        <v>10200</v>
      </c>
      <c r="E7" s="101">
        <v>2400</v>
      </c>
      <c r="F7" s="101">
        <v>1600</v>
      </c>
      <c r="G7" s="101">
        <v>1600</v>
      </c>
      <c r="H7" s="101">
        <v>800</v>
      </c>
      <c r="I7" s="101">
        <v>18000</v>
      </c>
      <c r="J7" s="101">
        <v>15000</v>
      </c>
      <c r="K7" s="101">
        <v>13000</v>
      </c>
      <c r="L7" s="101">
        <v>14000</v>
      </c>
      <c r="M7" s="101">
        <v>15000</v>
      </c>
      <c r="N7" s="101">
        <v>14000</v>
      </c>
      <c r="O7" s="101">
        <v>11000</v>
      </c>
      <c r="P7" s="101">
        <v>15000</v>
      </c>
      <c r="Q7" s="101">
        <v>14000</v>
      </c>
      <c r="R7" s="101">
        <v>14000</v>
      </c>
      <c r="S7" s="101">
        <v>27000</v>
      </c>
      <c r="T7" s="101">
        <v>24000</v>
      </c>
      <c r="U7" s="101">
        <v>27000</v>
      </c>
      <c r="V7" s="101">
        <v>22000</v>
      </c>
      <c r="W7" s="101">
        <v>22000</v>
      </c>
      <c r="X7" s="101">
        <v>15000</v>
      </c>
      <c r="Y7" s="101">
        <v>13000</v>
      </c>
      <c r="Z7" s="101">
        <v>14000</v>
      </c>
      <c r="AA7" s="101">
        <v>17000</v>
      </c>
      <c r="AB7" s="101">
        <v>15000</v>
      </c>
      <c r="AC7" s="101">
        <v>18000</v>
      </c>
      <c r="AD7" s="101">
        <v>13000</v>
      </c>
      <c r="AE7" s="101">
        <v>15000</v>
      </c>
      <c r="AF7" s="101">
        <v>13000</v>
      </c>
      <c r="AG7" s="101">
        <v>15000</v>
      </c>
      <c r="AH7" s="101">
        <v>27000</v>
      </c>
      <c r="AI7" s="101">
        <v>18000</v>
      </c>
      <c r="AJ7" s="101">
        <v>17000</v>
      </c>
      <c r="AK7" s="101">
        <v>15000</v>
      </c>
      <c r="AL7" s="101">
        <v>15000</v>
      </c>
      <c r="AM7" s="101">
        <v>11000</v>
      </c>
      <c r="AN7" s="101">
        <v>13000</v>
      </c>
      <c r="AO7" s="101">
        <v>14000</v>
      </c>
      <c r="AP7" s="101">
        <v>18000</v>
      </c>
      <c r="AQ7" s="101">
        <v>11000</v>
      </c>
      <c r="AR7" s="101">
        <v>14000</v>
      </c>
      <c r="AS7" s="101">
        <v>21000</v>
      </c>
      <c r="AT7" s="101">
        <v>14000</v>
      </c>
      <c r="AU7" s="101">
        <v>15000</v>
      </c>
      <c r="AV7" s="101">
        <v>25000</v>
      </c>
      <c r="AW7" s="101">
        <v>15000</v>
      </c>
      <c r="AX7" s="101">
        <v>15000</v>
      </c>
      <c r="AY7" s="101">
        <v>20000</v>
      </c>
      <c r="AZ7" s="101">
        <v>15000</v>
      </c>
      <c r="BA7" s="101">
        <v>17000</v>
      </c>
      <c r="BB7" s="101">
        <v>17000</v>
      </c>
      <c r="BC7" s="101">
        <v>15000</v>
      </c>
    </row>
    <row r="8" spans="1:55">
      <c r="A8" s="191"/>
      <c r="B8" s="3" t="s">
        <v>176</v>
      </c>
      <c r="C8" s="1" t="s">
        <v>172</v>
      </c>
      <c r="D8" s="4">
        <v>9300</v>
      </c>
      <c r="E8" s="101">
        <v>2400</v>
      </c>
      <c r="F8" s="101">
        <v>1600</v>
      </c>
      <c r="G8" s="101">
        <v>1600</v>
      </c>
      <c r="H8" s="101">
        <v>800</v>
      </c>
      <c r="I8" s="101">
        <v>18000</v>
      </c>
      <c r="J8" s="101">
        <v>15000</v>
      </c>
      <c r="K8" s="101">
        <v>13000</v>
      </c>
      <c r="L8" s="101">
        <v>14000</v>
      </c>
      <c r="M8" s="101">
        <v>15000</v>
      </c>
      <c r="N8" s="101">
        <v>14000</v>
      </c>
      <c r="O8" s="101">
        <v>11000</v>
      </c>
      <c r="P8" s="101">
        <v>15000</v>
      </c>
      <c r="Q8" s="101">
        <v>14000</v>
      </c>
      <c r="R8" s="101">
        <v>14000</v>
      </c>
      <c r="S8" s="101">
        <v>27000</v>
      </c>
      <c r="T8" s="101">
        <v>24000</v>
      </c>
      <c r="U8" s="101">
        <v>27000</v>
      </c>
      <c r="V8" s="101">
        <v>22000</v>
      </c>
      <c r="W8" s="101">
        <v>22000</v>
      </c>
      <c r="X8" s="101">
        <v>15000</v>
      </c>
      <c r="Y8" s="101">
        <v>13000</v>
      </c>
      <c r="Z8" s="101">
        <v>14000</v>
      </c>
      <c r="AA8" s="101">
        <v>17000</v>
      </c>
      <c r="AB8" s="101">
        <v>15000</v>
      </c>
      <c r="AC8" s="101">
        <v>18000</v>
      </c>
      <c r="AD8" s="101">
        <v>13000</v>
      </c>
      <c r="AE8" s="101">
        <v>15000</v>
      </c>
      <c r="AF8" s="101">
        <v>13000</v>
      </c>
      <c r="AG8" s="101">
        <v>15000</v>
      </c>
      <c r="AH8" s="101">
        <v>27000</v>
      </c>
      <c r="AI8" s="101">
        <v>18000</v>
      </c>
      <c r="AJ8" s="101">
        <v>17000</v>
      </c>
      <c r="AK8" s="101">
        <v>15000</v>
      </c>
      <c r="AL8" s="101">
        <v>15000</v>
      </c>
      <c r="AM8" s="101">
        <v>11000</v>
      </c>
      <c r="AN8" s="101">
        <v>13000</v>
      </c>
      <c r="AO8" s="101">
        <v>14000</v>
      </c>
      <c r="AP8" s="101">
        <v>18000</v>
      </c>
      <c r="AQ8" s="101">
        <v>11000</v>
      </c>
      <c r="AR8" s="101">
        <v>14000</v>
      </c>
      <c r="AS8" s="101">
        <v>21000</v>
      </c>
      <c r="AT8" s="101">
        <v>14000</v>
      </c>
      <c r="AU8" s="101">
        <v>15000</v>
      </c>
      <c r="AV8" s="101">
        <v>25000</v>
      </c>
      <c r="AW8" s="101">
        <v>15000</v>
      </c>
      <c r="AX8" s="101">
        <v>15000</v>
      </c>
      <c r="AY8" s="101">
        <v>20000</v>
      </c>
      <c r="AZ8" s="101">
        <v>15000</v>
      </c>
      <c r="BA8" s="101">
        <v>17000</v>
      </c>
      <c r="BB8" s="101">
        <v>17000</v>
      </c>
      <c r="BC8" s="101">
        <v>15000</v>
      </c>
    </row>
    <row r="9" spans="1:55">
      <c r="A9" s="193" t="s">
        <v>177</v>
      </c>
      <c r="B9" s="5" t="s">
        <v>30</v>
      </c>
      <c r="C9" s="6" t="s">
        <v>178</v>
      </c>
      <c r="D9" s="7">
        <v>7000</v>
      </c>
      <c r="E9" s="102">
        <v>2400</v>
      </c>
      <c r="F9" s="102">
        <v>1600</v>
      </c>
      <c r="G9" s="102">
        <v>1600</v>
      </c>
      <c r="H9" s="102">
        <v>800</v>
      </c>
      <c r="I9" s="102">
        <v>13000</v>
      </c>
      <c r="J9" s="102">
        <v>11000</v>
      </c>
      <c r="K9" s="102">
        <v>9000</v>
      </c>
      <c r="L9" s="102">
        <v>10000</v>
      </c>
      <c r="M9" s="102">
        <v>11000</v>
      </c>
      <c r="N9" s="102">
        <v>10000</v>
      </c>
      <c r="O9" s="102">
        <v>8000</v>
      </c>
      <c r="P9" s="102">
        <v>11000</v>
      </c>
      <c r="Q9" s="102">
        <v>10000</v>
      </c>
      <c r="R9" s="102">
        <v>10000</v>
      </c>
      <c r="S9" s="102">
        <v>19000</v>
      </c>
      <c r="T9" s="102">
        <v>17000</v>
      </c>
      <c r="U9" s="102">
        <v>19000</v>
      </c>
      <c r="V9" s="102">
        <v>16000</v>
      </c>
      <c r="W9" s="102">
        <v>16000</v>
      </c>
      <c r="X9" s="102">
        <v>11000</v>
      </c>
      <c r="Y9" s="102">
        <v>9000</v>
      </c>
      <c r="Z9" s="102">
        <v>10000</v>
      </c>
      <c r="AA9" s="102">
        <v>12000</v>
      </c>
      <c r="AB9" s="102">
        <v>11000</v>
      </c>
      <c r="AC9" s="102">
        <v>13000</v>
      </c>
      <c r="AD9" s="102">
        <v>9000</v>
      </c>
      <c r="AE9" s="102">
        <v>11000</v>
      </c>
      <c r="AF9" s="102">
        <v>9000</v>
      </c>
      <c r="AG9" s="102">
        <v>11000</v>
      </c>
      <c r="AH9" s="102">
        <v>19000</v>
      </c>
      <c r="AI9" s="102">
        <v>13000</v>
      </c>
      <c r="AJ9" s="102">
        <v>12000</v>
      </c>
      <c r="AK9" s="102">
        <v>11000</v>
      </c>
      <c r="AL9" s="102">
        <v>11000</v>
      </c>
      <c r="AM9" s="102">
        <v>8000</v>
      </c>
      <c r="AN9" s="102">
        <v>9000</v>
      </c>
      <c r="AO9" s="102">
        <v>10000</v>
      </c>
      <c r="AP9" s="102">
        <v>13000</v>
      </c>
      <c r="AQ9" s="102">
        <v>8000</v>
      </c>
      <c r="AR9" s="102">
        <v>10000</v>
      </c>
      <c r="AS9" s="102">
        <v>15000</v>
      </c>
      <c r="AT9" s="102">
        <v>10000</v>
      </c>
      <c r="AU9" s="102">
        <v>11000</v>
      </c>
      <c r="AV9" s="102">
        <v>18000</v>
      </c>
      <c r="AW9" s="102">
        <v>11000</v>
      </c>
      <c r="AX9" s="102">
        <v>11000</v>
      </c>
      <c r="AY9" s="102">
        <v>14000</v>
      </c>
      <c r="AZ9" s="102">
        <v>11000</v>
      </c>
      <c r="BA9" s="102">
        <v>12000</v>
      </c>
      <c r="BB9" s="102">
        <v>12000</v>
      </c>
      <c r="BC9" s="102">
        <v>11000</v>
      </c>
    </row>
    <row r="10" spans="1:55">
      <c r="A10" s="193"/>
      <c r="B10" s="5" t="s">
        <v>179</v>
      </c>
      <c r="C10" s="6" t="s">
        <v>180</v>
      </c>
      <c r="D10" s="7">
        <v>7900</v>
      </c>
      <c r="E10" s="102">
        <v>2400</v>
      </c>
      <c r="F10" s="102">
        <v>1600</v>
      </c>
      <c r="G10" s="102">
        <v>1600</v>
      </c>
      <c r="H10" s="102">
        <v>800</v>
      </c>
      <c r="I10" s="102">
        <v>13000</v>
      </c>
      <c r="J10" s="102">
        <v>11000</v>
      </c>
      <c r="K10" s="102">
        <v>9000</v>
      </c>
      <c r="L10" s="102">
        <v>10000</v>
      </c>
      <c r="M10" s="102">
        <v>11000</v>
      </c>
      <c r="N10" s="102">
        <v>10000</v>
      </c>
      <c r="O10" s="102">
        <v>8000</v>
      </c>
      <c r="P10" s="102">
        <v>11000</v>
      </c>
      <c r="Q10" s="102">
        <v>10000</v>
      </c>
      <c r="R10" s="102">
        <v>10000</v>
      </c>
      <c r="S10" s="102">
        <v>19000</v>
      </c>
      <c r="T10" s="102">
        <v>17000</v>
      </c>
      <c r="U10" s="102">
        <v>19000</v>
      </c>
      <c r="V10" s="102">
        <v>16000</v>
      </c>
      <c r="W10" s="102">
        <v>16000</v>
      </c>
      <c r="X10" s="102">
        <v>11000</v>
      </c>
      <c r="Y10" s="102">
        <v>9000</v>
      </c>
      <c r="Z10" s="102">
        <v>10000</v>
      </c>
      <c r="AA10" s="102">
        <v>12000</v>
      </c>
      <c r="AB10" s="102">
        <v>11000</v>
      </c>
      <c r="AC10" s="102">
        <v>13000</v>
      </c>
      <c r="AD10" s="102">
        <v>9000</v>
      </c>
      <c r="AE10" s="102">
        <v>11000</v>
      </c>
      <c r="AF10" s="102">
        <v>9000</v>
      </c>
      <c r="AG10" s="102">
        <v>11000</v>
      </c>
      <c r="AH10" s="102">
        <v>19000</v>
      </c>
      <c r="AI10" s="102">
        <v>13000</v>
      </c>
      <c r="AJ10" s="102">
        <v>12000</v>
      </c>
      <c r="AK10" s="102">
        <v>11000</v>
      </c>
      <c r="AL10" s="102">
        <v>11000</v>
      </c>
      <c r="AM10" s="102">
        <v>8000</v>
      </c>
      <c r="AN10" s="102">
        <v>9000</v>
      </c>
      <c r="AO10" s="102">
        <v>10000</v>
      </c>
      <c r="AP10" s="102">
        <v>13000</v>
      </c>
      <c r="AQ10" s="102">
        <v>8000</v>
      </c>
      <c r="AR10" s="102">
        <v>10000</v>
      </c>
      <c r="AS10" s="102">
        <v>15000</v>
      </c>
      <c r="AT10" s="102">
        <v>10000</v>
      </c>
      <c r="AU10" s="102">
        <v>11000</v>
      </c>
      <c r="AV10" s="102">
        <v>18000</v>
      </c>
      <c r="AW10" s="102">
        <v>11000</v>
      </c>
      <c r="AX10" s="102">
        <v>11000</v>
      </c>
      <c r="AY10" s="102">
        <v>14000</v>
      </c>
      <c r="AZ10" s="102">
        <v>11000</v>
      </c>
      <c r="BA10" s="102">
        <v>12000</v>
      </c>
      <c r="BB10" s="102">
        <v>12000</v>
      </c>
      <c r="BC10" s="102">
        <v>11000</v>
      </c>
    </row>
    <row r="11" spans="1:55">
      <c r="A11" s="193"/>
      <c r="B11" s="5" t="s">
        <v>181</v>
      </c>
      <c r="C11" s="6" t="s">
        <v>180</v>
      </c>
      <c r="D11" s="7">
        <v>7900</v>
      </c>
      <c r="E11" s="102">
        <v>2400</v>
      </c>
      <c r="F11" s="102">
        <v>1600</v>
      </c>
      <c r="G11" s="102">
        <v>1600</v>
      </c>
      <c r="H11" s="102">
        <v>800</v>
      </c>
      <c r="I11" s="102">
        <v>13000</v>
      </c>
      <c r="J11" s="102">
        <v>11000</v>
      </c>
      <c r="K11" s="102">
        <v>9000</v>
      </c>
      <c r="L11" s="102">
        <v>10000</v>
      </c>
      <c r="M11" s="102">
        <v>11000</v>
      </c>
      <c r="N11" s="102">
        <v>10000</v>
      </c>
      <c r="O11" s="102">
        <v>8000</v>
      </c>
      <c r="P11" s="102">
        <v>11000</v>
      </c>
      <c r="Q11" s="102">
        <v>10000</v>
      </c>
      <c r="R11" s="102">
        <v>10000</v>
      </c>
      <c r="S11" s="102">
        <v>19000</v>
      </c>
      <c r="T11" s="102">
        <v>17000</v>
      </c>
      <c r="U11" s="102">
        <v>19000</v>
      </c>
      <c r="V11" s="102">
        <v>16000</v>
      </c>
      <c r="W11" s="102">
        <v>16000</v>
      </c>
      <c r="X11" s="102">
        <v>11000</v>
      </c>
      <c r="Y11" s="102">
        <v>9000</v>
      </c>
      <c r="Z11" s="102">
        <v>10000</v>
      </c>
      <c r="AA11" s="102">
        <v>12000</v>
      </c>
      <c r="AB11" s="102">
        <v>11000</v>
      </c>
      <c r="AC11" s="102">
        <v>13000</v>
      </c>
      <c r="AD11" s="102">
        <v>9000</v>
      </c>
      <c r="AE11" s="102">
        <v>11000</v>
      </c>
      <c r="AF11" s="102">
        <v>9000</v>
      </c>
      <c r="AG11" s="102">
        <v>11000</v>
      </c>
      <c r="AH11" s="102">
        <v>19000</v>
      </c>
      <c r="AI11" s="102">
        <v>13000</v>
      </c>
      <c r="AJ11" s="102">
        <v>12000</v>
      </c>
      <c r="AK11" s="102">
        <v>11000</v>
      </c>
      <c r="AL11" s="102">
        <v>11000</v>
      </c>
      <c r="AM11" s="102">
        <v>8000</v>
      </c>
      <c r="AN11" s="102">
        <v>9000</v>
      </c>
      <c r="AO11" s="102">
        <v>10000</v>
      </c>
      <c r="AP11" s="102">
        <v>13000</v>
      </c>
      <c r="AQ11" s="102">
        <v>8000</v>
      </c>
      <c r="AR11" s="102">
        <v>10000</v>
      </c>
      <c r="AS11" s="102">
        <v>15000</v>
      </c>
      <c r="AT11" s="102">
        <v>10000</v>
      </c>
      <c r="AU11" s="102">
        <v>11000</v>
      </c>
      <c r="AV11" s="102">
        <v>18000</v>
      </c>
      <c r="AW11" s="102">
        <v>11000</v>
      </c>
      <c r="AX11" s="102">
        <v>11000</v>
      </c>
      <c r="AY11" s="102">
        <v>14000</v>
      </c>
      <c r="AZ11" s="102">
        <v>11000</v>
      </c>
      <c r="BA11" s="102">
        <v>12000</v>
      </c>
      <c r="BB11" s="102">
        <v>12000</v>
      </c>
      <c r="BC11" s="102">
        <v>11000</v>
      </c>
    </row>
    <row r="12" spans="1:55">
      <c r="A12" s="193"/>
      <c r="B12" s="5" t="s">
        <v>182</v>
      </c>
      <c r="C12" s="6" t="s">
        <v>180</v>
      </c>
      <c r="D12" s="7">
        <v>7900</v>
      </c>
      <c r="E12" s="102">
        <v>2400</v>
      </c>
      <c r="F12" s="102">
        <v>1600</v>
      </c>
      <c r="G12" s="102">
        <v>1600</v>
      </c>
      <c r="H12" s="102">
        <v>800</v>
      </c>
      <c r="I12" s="102">
        <v>13000</v>
      </c>
      <c r="J12" s="102">
        <v>11000</v>
      </c>
      <c r="K12" s="102">
        <v>9000</v>
      </c>
      <c r="L12" s="102">
        <v>10000</v>
      </c>
      <c r="M12" s="102">
        <v>11000</v>
      </c>
      <c r="N12" s="102">
        <v>10000</v>
      </c>
      <c r="O12" s="102">
        <v>8000</v>
      </c>
      <c r="P12" s="102">
        <v>11000</v>
      </c>
      <c r="Q12" s="102">
        <v>10000</v>
      </c>
      <c r="R12" s="102">
        <v>10000</v>
      </c>
      <c r="S12" s="102">
        <v>19000</v>
      </c>
      <c r="T12" s="102">
        <v>17000</v>
      </c>
      <c r="U12" s="102">
        <v>19000</v>
      </c>
      <c r="V12" s="102">
        <v>16000</v>
      </c>
      <c r="W12" s="102">
        <v>16000</v>
      </c>
      <c r="X12" s="102">
        <v>11000</v>
      </c>
      <c r="Y12" s="102">
        <v>9000</v>
      </c>
      <c r="Z12" s="102">
        <v>10000</v>
      </c>
      <c r="AA12" s="102">
        <v>12000</v>
      </c>
      <c r="AB12" s="102">
        <v>11000</v>
      </c>
      <c r="AC12" s="102">
        <v>13000</v>
      </c>
      <c r="AD12" s="102">
        <v>9000</v>
      </c>
      <c r="AE12" s="102">
        <v>11000</v>
      </c>
      <c r="AF12" s="102">
        <v>9000</v>
      </c>
      <c r="AG12" s="102">
        <v>11000</v>
      </c>
      <c r="AH12" s="102">
        <v>19000</v>
      </c>
      <c r="AI12" s="102">
        <v>13000</v>
      </c>
      <c r="AJ12" s="102">
        <v>12000</v>
      </c>
      <c r="AK12" s="102">
        <v>11000</v>
      </c>
      <c r="AL12" s="102">
        <v>11000</v>
      </c>
      <c r="AM12" s="102">
        <v>8000</v>
      </c>
      <c r="AN12" s="102">
        <v>9000</v>
      </c>
      <c r="AO12" s="102">
        <v>10000</v>
      </c>
      <c r="AP12" s="102">
        <v>13000</v>
      </c>
      <c r="AQ12" s="102">
        <v>8000</v>
      </c>
      <c r="AR12" s="102">
        <v>10000</v>
      </c>
      <c r="AS12" s="102">
        <v>15000</v>
      </c>
      <c r="AT12" s="102">
        <v>10000</v>
      </c>
      <c r="AU12" s="102">
        <v>11000</v>
      </c>
      <c r="AV12" s="102">
        <v>18000</v>
      </c>
      <c r="AW12" s="102">
        <v>11000</v>
      </c>
      <c r="AX12" s="102">
        <v>11000</v>
      </c>
      <c r="AY12" s="102">
        <v>14000</v>
      </c>
      <c r="AZ12" s="102">
        <v>11000</v>
      </c>
      <c r="BA12" s="102">
        <v>12000</v>
      </c>
      <c r="BB12" s="102">
        <v>12000</v>
      </c>
      <c r="BC12" s="102">
        <v>11000</v>
      </c>
    </row>
    <row r="13" spans="1:55">
      <c r="A13" s="193"/>
      <c r="B13" s="5" t="s">
        <v>183</v>
      </c>
      <c r="C13" s="6" t="s">
        <v>178</v>
      </c>
      <c r="D13" s="7">
        <v>7000</v>
      </c>
      <c r="E13" s="102">
        <v>2400</v>
      </c>
      <c r="F13" s="102">
        <v>1600</v>
      </c>
      <c r="G13" s="102">
        <v>1600</v>
      </c>
      <c r="H13" s="102">
        <v>800</v>
      </c>
      <c r="I13" s="102">
        <v>13000</v>
      </c>
      <c r="J13" s="102">
        <v>11000</v>
      </c>
      <c r="K13" s="102">
        <v>9000</v>
      </c>
      <c r="L13" s="102">
        <v>10000</v>
      </c>
      <c r="M13" s="102">
        <v>11000</v>
      </c>
      <c r="N13" s="102">
        <v>10000</v>
      </c>
      <c r="O13" s="102">
        <v>8000</v>
      </c>
      <c r="P13" s="102">
        <v>11000</v>
      </c>
      <c r="Q13" s="102">
        <v>10000</v>
      </c>
      <c r="R13" s="102">
        <v>10000</v>
      </c>
      <c r="S13" s="102">
        <v>19000</v>
      </c>
      <c r="T13" s="102">
        <v>17000</v>
      </c>
      <c r="U13" s="102">
        <v>19000</v>
      </c>
      <c r="V13" s="102">
        <v>16000</v>
      </c>
      <c r="W13" s="102">
        <v>16000</v>
      </c>
      <c r="X13" s="102">
        <v>11000</v>
      </c>
      <c r="Y13" s="102">
        <v>9000</v>
      </c>
      <c r="Z13" s="102">
        <v>10000</v>
      </c>
      <c r="AA13" s="102">
        <v>12000</v>
      </c>
      <c r="AB13" s="102">
        <v>11000</v>
      </c>
      <c r="AC13" s="102">
        <v>13000</v>
      </c>
      <c r="AD13" s="102">
        <v>9000</v>
      </c>
      <c r="AE13" s="102">
        <v>11000</v>
      </c>
      <c r="AF13" s="102">
        <v>9000</v>
      </c>
      <c r="AG13" s="102">
        <v>11000</v>
      </c>
      <c r="AH13" s="102">
        <v>19000</v>
      </c>
      <c r="AI13" s="102">
        <v>13000</v>
      </c>
      <c r="AJ13" s="102">
        <v>12000</v>
      </c>
      <c r="AK13" s="102">
        <v>11000</v>
      </c>
      <c r="AL13" s="102">
        <v>11000</v>
      </c>
      <c r="AM13" s="102">
        <v>8000</v>
      </c>
      <c r="AN13" s="102">
        <v>9000</v>
      </c>
      <c r="AO13" s="102">
        <v>10000</v>
      </c>
      <c r="AP13" s="102">
        <v>13000</v>
      </c>
      <c r="AQ13" s="102">
        <v>8000</v>
      </c>
      <c r="AR13" s="102">
        <v>10000</v>
      </c>
      <c r="AS13" s="102">
        <v>15000</v>
      </c>
      <c r="AT13" s="102">
        <v>10000</v>
      </c>
      <c r="AU13" s="102">
        <v>11000</v>
      </c>
      <c r="AV13" s="102">
        <v>18000</v>
      </c>
      <c r="AW13" s="102">
        <v>11000</v>
      </c>
      <c r="AX13" s="102">
        <v>11000</v>
      </c>
      <c r="AY13" s="102">
        <v>14000</v>
      </c>
      <c r="AZ13" s="102">
        <v>11000</v>
      </c>
      <c r="BA13" s="102">
        <v>12000</v>
      </c>
      <c r="BB13" s="102">
        <v>12000</v>
      </c>
      <c r="BC13" s="102">
        <v>11000</v>
      </c>
    </row>
    <row r="14" spans="1:55">
      <c r="A14" s="193"/>
      <c r="B14" s="5" t="s">
        <v>184</v>
      </c>
      <c r="C14" s="6" t="s">
        <v>180</v>
      </c>
      <c r="D14" s="7">
        <v>7900</v>
      </c>
      <c r="E14" s="102">
        <v>2400</v>
      </c>
      <c r="F14" s="102">
        <v>1600</v>
      </c>
      <c r="G14" s="102">
        <v>1600</v>
      </c>
      <c r="H14" s="102">
        <v>800</v>
      </c>
      <c r="I14" s="102">
        <v>13000</v>
      </c>
      <c r="J14" s="102">
        <v>11000</v>
      </c>
      <c r="K14" s="102">
        <v>9000</v>
      </c>
      <c r="L14" s="102">
        <v>10000</v>
      </c>
      <c r="M14" s="102">
        <v>11000</v>
      </c>
      <c r="N14" s="102">
        <v>10000</v>
      </c>
      <c r="O14" s="102">
        <v>8000</v>
      </c>
      <c r="P14" s="102">
        <v>11000</v>
      </c>
      <c r="Q14" s="102">
        <v>10000</v>
      </c>
      <c r="R14" s="102">
        <v>10000</v>
      </c>
      <c r="S14" s="102">
        <v>19000</v>
      </c>
      <c r="T14" s="102">
        <v>17000</v>
      </c>
      <c r="U14" s="102">
        <v>19000</v>
      </c>
      <c r="V14" s="102">
        <v>16000</v>
      </c>
      <c r="W14" s="102">
        <v>16000</v>
      </c>
      <c r="X14" s="102">
        <v>11000</v>
      </c>
      <c r="Y14" s="102">
        <v>9000</v>
      </c>
      <c r="Z14" s="102">
        <v>10000</v>
      </c>
      <c r="AA14" s="102">
        <v>12000</v>
      </c>
      <c r="AB14" s="102">
        <v>11000</v>
      </c>
      <c r="AC14" s="102">
        <v>13000</v>
      </c>
      <c r="AD14" s="102">
        <v>9000</v>
      </c>
      <c r="AE14" s="102">
        <v>11000</v>
      </c>
      <c r="AF14" s="102">
        <v>9000</v>
      </c>
      <c r="AG14" s="102">
        <v>11000</v>
      </c>
      <c r="AH14" s="102">
        <v>19000</v>
      </c>
      <c r="AI14" s="102">
        <v>13000</v>
      </c>
      <c r="AJ14" s="102">
        <v>12000</v>
      </c>
      <c r="AK14" s="102">
        <v>11000</v>
      </c>
      <c r="AL14" s="102">
        <v>11000</v>
      </c>
      <c r="AM14" s="102">
        <v>8000</v>
      </c>
      <c r="AN14" s="102">
        <v>9000</v>
      </c>
      <c r="AO14" s="102">
        <v>10000</v>
      </c>
      <c r="AP14" s="102">
        <v>13000</v>
      </c>
      <c r="AQ14" s="102">
        <v>8000</v>
      </c>
      <c r="AR14" s="102">
        <v>10000</v>
      </c>
      <c r="AS14" s="102">
        <v>15000</v>
      </c>
      <c r="AT14" s="102">
        <v>10000</v>
      </c>
      <c r="AU14" s="102">
        <v>11000</v>
      </c>
      <c r="AV14" s="102">
        <v>18000</v>
      </c>
      <c r="AW14" s="102">
        <v>11000</v>
      </c>
      <c r="AX14" s="102">
        <v>11000</v>
      </c>
      <c r="AY14" s="102">
        <v>14000</v>
      </c>
      <c r="AZ14" s="102">
        <v>11000</v>
      </c>
      <c r="BA14" s="102">
        <v>12000</v>
      </c>
      <c r="BB14" s="102">
        <v>12000</v>
      </c>
      <c r="BC14" s="102">
        <v>11000</v>
      </c>
    </row>
    <row r="15" spans="1:55">
      <c r="A15" s="193"/>
      <c r="B15" s="5" t="s">
        <v>185</v>
      </c>
      <c r="C15" s="6" t="s">
        <v>178</v>
      </c>
      <c r="D15" s="7">
        <v>7000</v>
      </c>
      <c r="E15" s="102">
        <v>2400</v>
      </c>
      <c r="F15" s="102">
        <v>1600</v>
      </c>
      <c r="G15" s="102">
        <v>1600</v>
      </c>
      <c r="H15" s="102">
        <v>800</v>
      </c>
      <c r="I15" s="102">
        <v>13000</v>
      </c>
      <c r="J15" s="102">
        <v>11000</v>
      </c>
      <c r="K15" s="102">
        <v>9000</v>
      </c>
      <c r="L15" s="102">
        <v>10000</v>
      </c>
      <c r="M15" s="102">
        <v>11000</v>
      </c>
      <c r="N15" s="102">
        <v>10000</v>
      </c>
      <c r="O15" s="102">
        <v>8000</v>
      </c>
      <c r="P15" s="102">
        <v>11000</v>
      </c>
      <c r="Q15" s="102">
        <v>10000</v>
      </c>
      <c r="R15" s="102">
        <v>10000</v>
      </c>
      <c r="S15" s="102">
        <v>19000</v>
      </c>
      <c r="T15" s="102">
        <v>17000</v>
      </c>
      <c r="U15" s="102">
        <v>19000</v>
      </c>
      <c r="V15" s="102">
        <v>16000</v>
      </c>
      <c r="W15" s="102">
        <v>16000</v>
      </c>
      <c r="X15" s="102">
        <v>11000</v>
      </c>
      <c r="Y15" s="102">
        <v>9000</v>
      </c>
      <c r="Z15" s="102">
        <v>10000</v>
      </c>
      <c r="AA15" s="102">
        <v>12000</v>
      </c>
      <c r="AB15" s="102">
        <v>11000</v>
      </c>
      <c r="AC15" s="102">
        <v>13000</v>
      </c>
      <c r="AD15" s="102">
        <v>9000</v>
      </c>
      <c r="AE15" s="102">
        <v>11000</v>
      </c>
      <c r="AF15" s="102">
        <v>9000</v>
      </c>
      <c r="AG15" s="102">
        <v>11000</v>
      </c>
      <c r="AH15" s="102">
        <v>19000</v>
      </c>
      <c r="AI15" s="102">
        <v>13000</v>
      </c>
      <c r="AJ15" s="102">
        <v>12000</v>
      </c>
      <c r="AK15" s="102">
        <v>11000</v>
      </c>
      <c r="AL15" s="102">
        <v>11000</v>
      </c>
      <c r="AM15" s="102">
        <v>8000</v>
      </c>
      <c r="AN15" s="102">
        <v>9000</v>
      </c>
      <c r="AO15" s="102">
        <v>10000</v>
      </c>
      <c r="AP15" s="102">
        <v>13000</v>
      </c>
      <c r="AQ15" s="102">
        <v>8000</v>
      </c>
      <c r="AR15" s="102">
        <v>10000</v>
      </c>
      <c r="AS15" s="102">
        <v>15000</v>
      </c>
      <c r="AT15" s="102">
        <v>10000</v>
      </c>
      <c r="AU15" s="102">
        <v>11000</v>
      </c>
      <c r="AV15" s="102">
        <v>18000</v>
      </c>
      <c r="AW15" s="102">
        <v>11000</v>
      </c>
      <c r="AX15" s="102">
        <v>11000</v>
      </c>
      <c r="AY15" s="102">
        <v>14000</v>
      </c>
      <c r="AZ15" s="102">
        <v>11000</v>
      </c>
      <c r="BA15" s="102">
        <v>12000</v>
      </c>
      <c r="BB15" s="102">
        <v>12000</v>
      </c>
      <c r="BC15" s="102">
        <v>11000</v>
      </c>
    </row>
    <row r="16" spans="1:55">
      <c r="A16" s="192" t="s">
        <v>186</v>
      </c>
      <c r="B16" s="3" t="s">
        <v>187</v>
      </c>
      <c r="C16" s="1" t="s">
        <v>188</v>
      </c>
      <c r="D16" s="4">
        <v>6000</v>
      </c>
      <c r="E16" s="101">
        <v>2400</v>
      </c>
      <c r="F16" s="101">
        <v>1600</v>
      </c>
      <c r="G16" s="101">
        <v>1600</v>
      </c>
      <c r="H16" s="101">
        <v>800</v>
      </c>
      <c r="I16" s="103">
        <v>13000</v>
      </c>
      <c r="J16" s="103">
        <v>11000</v>
      </c>
      <c r="K16" s="103">
        <v>9000</v>
      </c>
      <c r="L16" s="103">
        <v>10000</v>
      </c>
      <c r="M16" s="103">
        <v>11000</v>
      </c>
      <c r="N16" s="103">
        <v>10000</v>
      </c>
      <c r="O16" s="103">
        <v>8000</v>
      </c>
      <c r="P16" s="103">
        <v>11000</v>
      </c>
      <c r="Q16" s="103">
        <v>10000</v>
      </c>
      <c r="R16" s="103">
        <v>10000</v>
      </c>
      <c r="S16" s="103">
        <v>19000</v>
      </c>
      <c r="T16" s="103">
        <v>17000</v>
      </c>
      <c r="U16" s="103">
        <v>19000</v>
      </c>
      <c r="V16" s="103">
        <v>16000</v>
      </c>
      <c r="W16" s="103">
        <v>16000</v>
      </c>
      <c r="X16" s="103">
        <v>11000</v>
      </c>
      <c r="Y16" s="103">
        <v>9000</v>
      </c>
      <c r="Z16" s="103">
        <v>10000</v>
      </c>
      <c r="AA16" s="103">
        <v>12000</v>
      </c>
      <c r="AB16" s="103">
        <v>11000</v>
      </c>
      <c r="AC16" s="103">
        <v>13000</v>
      </c>
      <c r="AD16" s="103">
        <v>9000</v>
      </c>
      <c r="AE16" s="103">
        <v>11000</v>
      </c>
      <c r="AF16" s="103">
        <v>9000</v>
      </c>
      <c r="AG16" s="103">
        <v>11000</v>
      </c>
      <c r="AH16" s="103">
        <v>19000</v>
      </c>
      <c r="AI16" s="103">
        <v>13000</v>
      </c>
      <c r="AJ16" s="103">
        <v>12000</v>
      </c>
      <c r="AK16" s="103">
        <v>11000</v>
      </c>
      <c r="AL16" s="103">
        <v>11000</v>
      </c>
      <c r="AM16" s="103">
        <v>8000</v>
      </c>
      <c r="AN16" s="103">
        <v>9000</v>
      </c>
      <c r="AO16" s="103">
        <v>10000</v>
      </c>
      <c r="AP16" s="103">
        <v>13000</v>
      </c>
      <c r="AQ16" s="103">
        <v>8000</v>
      </c>
      <c r="AR16" s="103">
        <v>10000</v>
      </c>
      <c r="AS16" s="103">
        <v>15000</v>
      </c>
      <c r="AT16" s="103">
        <v>10000</v>
      </c>
      <c r="AU16" s="103">
        <v>11000</v>
      </c>
      <c r="AV16" s="103">
        <v>18000</v>
      </c>
      <c r="AW16" s="103">
        <v>11000</v>
      </c>
      <c r="AX16" s="103">
        <v>11000</v>
      </c>
      <c r="AY16" s="103">
        <v>14000</v>
      </c>
      <c r="AZ16" s="103">
        <v>11000</v>
      </c>
      <c r="BA16" s="103">
        <v>12000</v>
      </c>
      <c r="BB16" s="103">
        <v>12000</v>
      </c>
      <c r="BC16" s="103">
        <v>11000</v>
      </c>
    </row>
    <row r="17" spans="1:55">
      <c r="A17" s="191"/>
      <c r="B17" s="3" t="s">
        <v>189</v>
      </c>
      <c r="C17" s="1" t="s">
        <v>188</v>
      </c>
      <c r="D17" s="4">
        <v>6000</v>
      </c>
      <c r="E17" s="101">
        <v>2400</v>
      </c>
      <c r="F17" s="101">
        <v>1600</v>
      </c>
      <c r="G17" s="101">
        <v>1600</v>
      </c>
      <c r="H17" s="101">
        <v>800</v>
      </c>
      <c r="I17" s="103">
        <v>13000</v>
      </c>
      <c r="J17" s="103">
        <v>11000</v>
      </c>
      <c r="K17" s="103">
        <v>9000</v>
      </c>
      <c r="L17" s="103">
        <v>10000</v>
      </c>
      <c r="M17" s="103">
        <v>11000</v>
      </c>
      <c r="N17" s="103">
        <v>10000</v>
      </c>
      <c r="O17" s="103">
        <v>8000</v>
      </c>
      <c r="P17" s="103">
        <v>11000</v>
      </c>
      <c r="Q17" s="103">
        <v>10000</v>
      </c>
      <c r="R17" s="103">
        <v>10000</v>
      </c>
      <c r="S17" s="103">
        <v>19000</v>
      </c>
      <c r="T17" s="103">
        <v>17000</v>
      </c>
      <c r="U17" s="103">
        <v>19000</v>
      </c>
      <c r="V17" s="103">
        <v>16000</v>
      </c>
      <c r="W17" s="103">
        <v>16000</v>
      </c>
      <c r="X17" s="103">
        <v>11000</v>
      </c>
      <c r="Y17" s="103">
        <v>9000</v>
      </c>
      <c r="Z17" s="103">
        <v>10000</v>
      </c>
      <c r="AA17" s="103">
        <v>12000</v>
      </c>
      <c r="AB17" s="103">
        <v>11000</v>
      </c>
      <c r="AC17" s="103">
        <v>13000</v>
      </c>
      <c r="AD17" s="103">
        <v>9000</v>
      </c>
      <c r="AE17" s="103">
        <v>11000</v>
      </c>
      <c r="AF17" s="103">
        <v>9000</v>
      </c>
      <c r="AG17" s="103">
        <v>11000</v>
      </c>
      <c r="AH17" s="103">
        <v>19000</v>
      </c>
      <c r="AI17" s="103">
        <v>13000</v>
      </c>
      <c r="AJ17" s="103">
        <v>12000</v>
      </c>
      <c r="AK17" s="103">
        <v>11000</v>
      </c>
      <c r="AL17" s="103">
        <v>11000</v>
      </c>
      <c r="AM17" s="103">
        <v>8000</v>
      </c>
      <c r="AN17" s="103">
        <v>9000</v>
      </c>
      <c r="AO17" s="103">
        <v>10000</v>
      </c>
      <c r="AP17" s="103">
        <v>13000</v>
      </c>
      <c r="AQ17" s="103">
        <v>8000</v>
      </c>
      <c r="AR17" s="103">
        <v>10000</v>
      </c>
      <c r="AS17" s="103">
        <v>15000</v>
      </c>
      <c r="AT17" s="103">
        <v>10000</v>
      </c>
      <c r="AU17" s="103">
        <v>11000</v>
      </c>
      <c r="AV17" s="103">
        <v>18000</v>
      </c>
      <c r="AW17" s="103">
        <v>11000</v>
      </c>
      <c r="AX17" s="103">
        <v>11000</v>
      </c>
      <c r="AY17" s="103">
        <v>14000</v>
      </c>
      <c r="AZ17" s="103">
        <v>11000</v>
      </c>
      <c r="BA17" s="103">
        <v>12000</v>
      </c>
      <c r="BB17" s="103">
        <v>12000</v>
      </c>
      <c r="BC17" s="103">
        <v>11000</v>
      </c>
    </row>
    <row r="18" spans="1:55">
      <c r="A18" s="191"/>
      <c r="B18" s="3" t="s">
        <v>190</v>
      </c>
      <c r="C18" s="1" t="s">
        <v>188</v>
      </c>
      <c r="D18" s="4">
        <v>6000</v>
      </c>
      <c r="E18" s="101">
        <v>2400</v>
      </c>
      <c r="F18" s="101">
        <v>1600</v>
      </c>
      <c r="G18" s="101">
        <v>1600</v>
      </c>
      <c r="H18" s="101">
        <v>800</v>
      </c>
      <c r="I18" s="103">
        <v>13000</v>
      </c>
      <c r="J18" s="103">
        <v>11000</v>
      </c>
      <c r="K18" s="103">
        <v>9000</v>
      </c>
      <c r="L18" s="103">
        <v>10000</v>
      </c>
      <c r="M18" s="103">
        <v>11000</v>
      </c>
      <c r="N18" s="103">
        <v>10000</v>
      </c>
      <c r="O18" s="103">
        <v>8000</v>
      </c>
      <c r="P18" s="103">
        <v>11000</v>
      </c>
      <c r="Q18" s="103">
        <v>10000</v>
      </c>
      <c r="R18" s="103">
        <v>10000</v>
      </c>
      <c r="S18" s="103">
        <v>19000</v>
      </c>
      <c r="T18" s="103">
        <v>17000</v>
      </c>
      <c r="U18" s="103">
        <v>19000</v>
      </c>
      <c r="V18" s="103">
        <v>16000</v>
      </c>
      <c r="W18" s="103">
        <v>16000</v>
      </c>
      <c r="X18" s="103">
        <v>11000</v>
      </c>
      <c r="Y18" s="103">
        <v>9000</v>
      </c>
      <c r="Z18" s="103">
        <v>10000</v>
      </c>
      <c r="AA18" s="103">
        <v>12000</v>
      </c>
      <c r="AB18" s="103">
        <v>11000</v>
      </c>
      <c r="AC18" s="103">
        <v>13000</v>
      </c>
      <c r="AD18" s="103">
        <v>9000</v>
      </c>
      <c r="AE18" s="103">
        <v>11000</v>
      </c>
      <c r="AF18" s="103">
        <v>9000</v>
      </c>
      <c r="AG18" s="103">
        <v>11000</v>
      </c>
      <c r="AH18" s="103">
        <v>19000</v>
      </c>
      <c r="AI18" s="103">
        <v>13000</v>
      </c>
      <c r="AJ18" s="103">
        <v>12000</v>
      </c>
      <c r="AK18" s="103">
        <v>11000</v>
      </c>
      <c r="AL18" s="103">
        <v>11000</v>
      </c>
      <c r="AM18" s="103">
        <v>8000</v>
      </c>
      <c r="AN18" s="103">
        <v>9000</v>
      </c>
      <c r="AO18" s="103">
        <v>10000</v>
      </c>
      <c r="AP18" s="103">
        <v>13000</v>
      </c>
      <c r="AQ18" s="103">
        <v>8000</v>
      </c>
      <c r="AR18" s="103">
        <v>10000</v>
      </c>
      <c r="AS18" s="103">
        <v>15000</v>
      </c>
      <c r="AT18" s="103">
        <v>10000</v>
      </c>
      <c r="AU18" s="103">
        <v>11000</v>
      </c>
      <c r="AV18" s="103">
        <v>18000</v>
      </c>
      <c r="AW18" s="103">
        <v>11000</v>
      </c>
      <c r="AX18" s="103">
        <v>11000</v>
      </c>
      <c r="AY18" s="103">
        <v>14000</v>
      </c>
      <c r="AZ18" s="103">
        <v>11000</v>
      </c>
      <c r="BA18" s="103">
        <v>12000</v>
      </c>
      <c r="BB18" s="103">
        <v>12000</v>
      </c>
      <c r="BC18" s="103">
        <v>11000</v>
      </c>
    </row>
    <row r="19" spans="1:55">
      <c r="A19" s="191"/>
      <c r="B19" s="3" t="s">
        <v>191</v>
      </c>
      <c r="C19" s="1" t="s">
        <v>188</v>
      </c>
      <c r="D19" s="4">
        <v>6000</v>
      </c>
      <c r="E19" s="101">
        <v>2400</v>
      </c>
      <c r="F19" s="101">
        <v>1600</v>
      </c>
      <c r="G19" s="101">
        <v>1600</v>
      </c>
      <c r="H19" s="101">
        <v>800</v>
      </c>
      <c r="I19" s="103">
        <v>13000</v>
      </c>
      <c r="J19" s="103">
        <v>11000</v>
      </c>
      <c r="K19" s="103">
        <v>9000</v>
      </c>
      <c r="L19" s="103">
        <v>10000</v>
      </c>
      <c r="M19" s="103">
        <v>11000</v>
      </c>
      <c r="N19" s="103">
        <v>10000</v>
      </c>
      <c r="O19" s="103">
        <v>8000</v>
      </c>
      <c r="P19" s="103">
        <v>11000</v>
      </c>
      <c r="Q19" s="103">
        <v>10000</v>
      </c>
      <c r="R19" s="103">
        <v>10000</v>
      </c>
      <c r="S19" s="103">
        <v>19000</v>
      </c>
      <c r="T19" s="103">
        <v>17000</v>
      </c>
      <c r="U19" s="103">
        <v>19000</v>
      </c>
      <c r="V19" s="103">
        <v>16000</v>
      </c>
      <c r="W19" s="103">
        <v>16000</v>
      </c>
      <c r="X19" s="103">
        <v>11000</v>
      </c>
      <c r="Y19" s="103">
        <v>9000</v>
      </c>
      <c r="Z19" s="103">
        <v>10000</v>
      </c>
      <c r="AA19" s="103">
        <v>12000</v>
      </c>
      <c r="AB19" s="103">
        <v>11000</v>
      </c>
      <c r="AC19" s="103">
        <v>13000</v>
      </c>
      <c r="AD19" s="103">
        <v>9000</v>
      </c>
      <c r="AE19" s="103">
        <v>11000</v>
      </c>
      <c r="AF19" s="103">
        <v>9000</v>
      </c>
      <c r="AG19" s="103">
        <v>11000</v>
      </c>
      <c r="AH19" s="103">
        <v>19000</v>
      </c>
      <c r="AI19" s="103">
        <v>13000</v>
      </c>
      <c r="AJ19" s="103">
        <v>12000</v>
      </c>
      <c r="AK19" s="103">
        <v>11000</v>
      </c>
      <c r="AL19" s="103">
        <v>11000</v>
      </c>
      <c r="AM19" s="103">
        <v>8000</v>
      </c>
      <c r="AN19" s="103">
        <v>9000</v>
      </c>
      <c r="AO19" s="103">
        <v>10000</v>
      </c>
      <c r="AP19" s="103">
        <v>13000</v>
      </c>
      <c r="AQ19" s="103">
        <v>8000</v>
      </c>
      <c r="AR19" s="103">
        <v>10000</v>
      </c>
      <c r="AS19" s="103">
        <v>15000</v>
      </c>
      <c r="AT19" s="103">
        <v>10000</v>
      </c>
      <c r="AU19" s="103">
        <v>11000</v>
      </c>
      <c r="AV19" s="103">
        <v>18000</v>
      </c>
      <c r="AW19" s="103">
        <v>11000</v>
      </c>
      <c r="AX19" s="103">
        <v>11000</v>
      </c>
      <c r="AY19" s="103">
        <v>14000</v>
      </c>
      <c r="AZ19" s="103">
        <v>11000</v>
      </c>
      <c r="BA19" s="103">
        <v>12000</v>
      </c>
      <c r="BB19" s="103">
        <v>12000</v>
      </c>
      <c r="BC19" s="103">
        <v>11000</v>
      </c>
    </row>
    <row r="20" spans="1:55">
      <c r="A20" s="191"/>
      <c r="B20" s="3" t="s">
        <v>192</v>
      </c>
      <c r="C20" s="1" t="s">
        <v>193</v>
      </c>
      <c r="D20" s="4">
        <v>5700</v>
      </c>
      <c r="E20" s="101">
        <v>2400</v>
      </c>
      <c r="F20" s="101">
        <v>1600</v>
      </c>
      <c r="G20" s="101">
        <v>1600</v>
      </c>
      <c r="H20" s="101">
        <v>800</v>
      </c>
      <c r="I20" s="103">
        <v>13000</v>
      </c>
      <c r="J20" s="103">
        <v>11000</v>
      </c>
      <c r="K20" s="103">
        <v>9000</v>
      </c>
      <c r="L20" s="103">
        <v>10000</v>
      </c>
      <c r="M20" s="103">
        <v>11000</v>
      </c>
      <c r="N20" s="103">
        <v>10000</v>
      </c>
      <c r="O20" s="103">
        <v>8000</v>
      </c>
      <c r="P20" s="103">
        <v>11000</v>
      </c>
      <c r="Q20" s="103">
        <v>10000</v>
      </c>
      <c r="R20" s="103">
        <v>10000</v>
      </c>
      <c r="S20" s="103">
        <v>19000</v>
      </c>
      <c r="T20" s="103">
        <v>17000</v>
      </c>
      <c r="U20" s="103">
        <v>19000</v>
      </c>
      <c r="V20" s="103">
        <v>16000</v>
      </c>
      <c r="W20" s="103">
        <v>16000</v>
      </c>
      <c r="X20" s="103">
        <v>11000</v>
      </c>
      <c r="Y20" s="103">
        <v>9000</v>
      </c>
      <c r="Z20" s="103">
        <v>10000</v>
      </c>
      <c r="AA20" s="103">
        <v>12000</v>
      </c>
      <c r="AB20" s="103">
        <v>11000</v>
      </c>
      <c r="AC20" s="103">
        <v>13000</v>
      </c>
      <c r="AD20" s="103">
        <v>9000</v>
      </c>
      <c r="AE20" s="103">
        <v>11000</v>
      </c>
      <c r="AF20" s="103">
        <v>9000</v>
      </c>
      <c r="AG20" s="103">
        <v>11000</v>
      </c>
      <c r="AH20" s="103">
        <v>19000</v>
      </c>
      <c r="AI20" s="103">
        <v>13000</v>
      </c>
      <c r="AJ20" s="103">
        <v>12000</v>
      </c>
      <c r="AK20" s="103">
        <v>11000</v>
      </c>
      <c r="AL20" s="103">
        <v>11000</v>
      </c>
      <c r="AM20" s="103">
        <v>8000</v>
      </c>
      <c r="AN20" s="103">
        <v>9000</v>
      </c>
      <c r="AO20" s="103">
        <v>10000</v>
      </c>
      <c r="AP20" s="103">
        <v>13000</v>
      </c>
      <c r="AQ20" s="103">
        <v>8000</v>
      </c>
      <c r="AR20" s="103">
        <v>10000</v>
      </c>
      <c r="AS20" s="103">
        <v>15000</v>
      </c>
      <c r="AT20" s="103">
        <v>10000</v>
      </c>
      <c r="AU20" s="103">
        <v>11000</v>
      </c>
      <c r="AV20" s="103">
        <v>18000</v>
      </c>
      <c r="AW20" s="103">
        <v>11000</v>
      </c>
      <c r="AX20" s="103">
        <v>11000</v>
      </c>
      <c r="AY20" s="103">
        <v>14000</v>
      </c>
      <c r="AZ20" s="103">
        <v>11000</v>
      </c>
      <c r="BA20" s="103">
        <v>12000</v>
      </c>
      <c r="BB20" s="103">
        <v>12000</v>
      </c>
      <c r="BC20" s="103">
        <v>11000</v>
      </c>
    </row>
    <row r="21" spans="1:55">
      <c r="A21" s="191"/>
      <c r="B21" s="3" t="s">
        <v>194</v>
      </c>
      <c r="C21" s="1" t="s">
        <v>193</v>
      </c>
      <c r="D21" s="4">
        <v>5700</v>
      </c>
      <c r="E21" s="101">
        <v>2400</v>
      </c>
      <c r="F21" s="101">
        <v>1600</v>
      </c>
      <c r="G21" s="101">
        <v>1600</v>
      </c>
      <c r="H21" s="101">
        <v>800</v>
      </c>
      <c r="I21" s="103">
        <v>13000</v>
      </c>
      <c r="J21" s="103">
        <v>11000</v>
      </c>
      <c r="K21" s="103">
        <v>9000</v>
      </c>
      <c r="L21" s="103">
        <v>10000</v>
      </c>
      <c r="M21" s="103">
        <v>11000</v>
      </c>
      <c r="N21" s="103">
        <v>10000</v>
      </c>
      <c r="O21" s="103">
        <v>8000</v>
      </c>
      <c r="P21" s="103">
        <v>11000</v>
      </c>
      <c r="Q21" s="103">
        <v>10000</v>
      </c>
      <c r="R21" s="103">
        <v>10000</v>
      </c>
      <c r="S21" s="103">
        <v>19000</v>
      </c>
      <c r="T21" s="103">
        <v>17000</v>
      </c>
      <c r="U21" s="103">
        <v>19000</v>
      </c>
      <c r="V21" s="103">
        <v>16000</v>
      </c>
      <c r="W21" s="103">
        <v>16000</v>
      </c>
      <c r="X21" s="103">
        <v>11000</v>
      </c>
      <c r="Y21" s="103">
        <v>9000</v>
      </c>
      <c r="Z21" s="103">
        <v>10000</v>
      </c>
      <c r="AA21" s="103">
        <v>12000</v>
      </c>
      <c r="AB21" s="103">
        <v>11000</v>
      </c>
      <c r="AC21" s="103">
        <v>13000</v>
      </c>
      <c r="AD21" s="103">
        <v>9000</v>
      </c>
      <c r="AE21" s="103">
        <v>11000</v>
      </c>
      <c r="AF21" s="103">
        <v>9000</v>
      </c>
      <c r="AG21" s="103">
        <v>11000</v>
      </c>
      <c r="AH21" s="103">
        <v>19000</v>
      </c>
      <c r="AI21" s="103">
        <v>13000</v>
      </c>
      <c r="AJ21" s="103">
        <v>12000</v>
      </c>
      <c r="AK21" s="103">
        <v>11000</v>
      </c>
      <c r="AL21" s="103">
        <v>11000</v>
      </c>
      <c r="AM21" s="103">
        <v>8000</v>
      </c>
      <c r="AN21" s="103">
        <v>9000</v>
      </c>
      <c r="AO21" s="103">
        <v>10000</v>
      </c>
      <c r="AP21" s="103">
        <v>13000</v>
      </c>
      <c r="AQ21" s="103">
        <v>8000</v>
      </c>
      <c r="AR21" s="103">
        <v>10000</v>
      </c>
      <c r="AS21" s="103">
        <v>15000</v>
      </c>
      <c r="AT21" s="103">
        <v>10000</v>
      </c>
      <c r="AU21" s="103">
        <v>11000</v>
      </c>
      <c r="AV21" s="103">
        <v>18000</v>
      </c>
      <c r="AW21" s="103">
        <v>11000</v>
      </c>
      <c r="AX21" s="103">
        <v>11000</v>
      </c>
      <c r="AY21" s="103">
        <v>14000</v>
      </c>
      <c r="AZ21" s="103">
        <v>11000</v>
      </c>
      <c r="BA21" s="103">
        <v>12000</v>
      </c>
      <c r="BB21" s="103">
        <v>12000</v>
      </c>
      <c r="BC21" s="103">
        <v>11000</v>
      </c>
    </row>
    <row r="22" spans="1:55">
      <c r="A22" s="193" t="s">
        <v>195</v>
      </c>
      <c r="B22" s="5" t="s">
        <v>196</v>
      </c>
      <c r="C22" s="6" t="s">
        <v>197</v>
      </c>
      <c r="D22" s="7">
        <v>4700</v>
      </c>
      <c r="E22" s="102">
        <v>2400</v>
      </c>
      <c r="F22" s="102">
        <v>1600</v>
      </c>
      <c r="G22" s="102">
        <v>1600</v>
      </c>
      <c r="H22" s="102">
        <v>800</v>
      </c>
      <c r="I22" s="102">
        <v>13000</v>
      </c>
      <c r="J22" s="102">
        <v>11000</v>
      </c>
      <c r="K22" s="102">
        <v>9000</v>
      </c>
      <c r="L22" s="102">
        <v>10000</v>
      </c>
      <c r="M22" s="102">
        <v>11000</v>
      </c>
      <c r="N22" s="102">
        <v>10000</v>
      </c>
      <c r="O22" s="102">
        <v>8000</v>
      </c>
      <c r="P22" s="102">
        <v>11000</v>
      </c>
      <c r="Q22" s="102">
        <v>10000</v>
      </c>
      <c r="R22" s="102">
        <v>10000</v>
      </c>
      <c r="S22" s="102">
        <v>19000</v>
      </c>
      <c r="T22" s="102">
        <v>17000</v>
      </c>
      <c r="U22" s="102">
        <v>19000</v>
      </c>
      <c r="V22" s="102">
        <v>16000</v>
      </c>
      <c r="W22" s="102">
        <v>16000</v>
      </c>
      <c r="X22" s="102">
        <v>11000</v>
      </c>
      <c r="Y22" s="102">
        <v>9000</v>
      </c>
      <c r="Z22" s="102">
        <v>10000</v>
      </c>
      <c r="AA22" s="102">
        <v>12000</v>
      </c>
      <c r="AB22" s="102">
        <v>11000</v>
      </c>
      <c r="AC22" s="102">
        <v>13000</v>
      </c>
      <c r="AD22" s="102">
        <v>9000</v>
      </c>
      <c r="AE22" s="102">
        <v>11000</v>
      </c>
      <c r="AF22" s="102">
        <v>9000</v>
      </c>
      <c r="AG22" s="102">
        <v>11000</v>
      </c>
      <c r="AH22" s="102">
        <v>19000</v>
      </c>
      <c r="AI22" s="102">
        <v>13000</v>
      </c>
      <c r="AJ22" s="102">
        <v>12000</v>
      </c>
      <c r="AK22" s="102">
        <v>11000</v>
      </c>
      <c r="AL22" s="102">
        <v>11000</v>
      </c>
      <c r="AM22" s="102">
        <v>8000</v>
      </c>
      <c r="AN22" s="102">
        <v>9000</v>
      </c>
      <c r="AO22" s="102">
        <v>10000</v>
      </c>
      <c r="AP22" s="102">
        <v>13000</v>
      </c>
      <c r="AQ22" s="102">
        <v>8000</v>
      </c>
      <c r="AR22" s="102">
        <v>10000</v>
      </c>
      <c r="AS22" s="102">
        <v>15000</v>
      </c>
      <c r="AT22" s="102">
        <v>10000</v>
      </c>
      <c r="AU22" s="102">
        <v>11000</v>
      </c>
      <c r="AV22" s="102">
        <v>18000</v>
      </c>
      <c r="AW22" s="102">
        <v>11000</v>
      </c>
      <c r="AX22" s="102">
        <v>11000</v>
      </c>
      <c r="AY22" s="102">
        <v>14000</v>
      </c>
      <c r="AZ22" s="102">
        <v>11000</v>
      </c>
      <c r="BA22" s="102">
        <v>12000</v>
      </c>
      <c r="BB22" s="102">
        <v>12000</v>
      </c>
      <c r="BC22" s="102">
        <v>11000</v>
      </c>
    </row>
    <row r="23" spans="1:55">
      <c r="A23" s="193"/>
      <c r="B23" s="5" t="s">
        <v>198</v>
      </c>
      <c r="C23" s="6" t="s">
        <v>197</v>
      </c>
      <c r="D23" s="7">
        <v>4700</v>
      </c>
      <c r="E23" s="102">
        <v>2400</v>
      </c>
      <c r="F23" s="102">
        <v>1600</v>
      </c>
      <c r="G23" s="102">
        <v>1600</v>
      </c>
      <c r="H23" s="102">
        <v>800</v>
      </c>
      <c r="I23" s="102">
        <v>13000</v>
      </c>
      <c r="J23" s="102">
        <v>11000</v>
      </c>
      <c r="K23" s="102">
        <v>9000</v>
      </c>
      <c r="L23" s="102">
        <v>10000</v>
      </c>
      <c r="M23" s="102">
        <v>11000</v>
      </c>
      <c r="N23" s="102">
        <v>10000</v>
      </c>
      <c r="O23" s="102">
        <v>8000</v>
      </c>
      <c r="P23" s="102">
        <v>11000</v>
      </c>
      <c r="Q23" s="102">
        <v>10000</v>
      </c>
      <c r="R23" s="102">
        <v>10000</v>
      </c>
      <c r="S23" s="102">
        <v>19000</v>
      </c>
      <c r="T23" s="102">
        <v>17000</v>
      </c>
      <c r="U23" s="102">
        <v>19000</v>
      </c>
      <c r="V23" s="102">
        <v>16000</v>
      </c>
      <c r="W23" s="102">
        <v>16000</v>
      </c>
      <c r="X23" s="102">
        <v>11000</v>
      </c>
      <c r="Y23" s="102">
        <v>9000</v>
      </c>
      <c r="Z23" s="102">
        <v>10000</v>
      </c>
      <c r="AA23" s="102">
        <v>12000</v>
      </c>
      <c r="AB23" s="102">
        <v>11000</v>
      </c>
      <c r="AC23" s="102">
        <v>13000</v>
      </c>
      <c r="AD23" s="102">
        <v>9000</v>
      </c>
      <c r="AE23" s="102">
        <v>11000</v>
      </c>
      <c r="AF23" s="102">
        <v>9000</v>
      </c>
      <c r="AG23" s="102">
        <v>11000</v>
      </c>
      <c r="AH23" s="102">
        <v>19000</v>
      </c>
      <c r="AI23" s="102">
        <v>13000</v>
      </c>
      <c r="AJ23" s="102">
        <v>12000</v>
      </c>
      <c r="AK23" s="102">
        <v>11000</v>
      </c>
      <c r="AL23" s="102">
        <v>11000</v>
      </c>
      <c r="AM23" s="102">
        <v>8000</v>
      </c>
      <c r="AN23" s="102">
        <v>9000</v>
      </c>
      <c r="AO23" s="102">
        <v>10000</v>
      </c>
      <c r="AP23" s="102">
        <v>13000</v>
      </c>
      <c r="AQ23" s="102">
        <v>8000</v>
      </c>
      <c r="AR23" s="102">
        <v>10000</v>
      </c>
      <c r="AS23" s="102">
        <v>15000</v>
      </c>
      <c r="AT23" s="102">
        <v>10000</v>
      </c>
      <c r="AU23" s="102">
        <v>11000</v>
      </c>
      <c r="AV23" s="102">
        <v>18000</v>
      </c>
      <c r="AW23" s="102">
        <v>11000</v>
      </c>
      <c r="AX23" s="102">
        <v>11000</v>
      </c>
      <c r="AY23" s="102">
        <v>14000</v>
      </c>
      <c r="AZ23" s="102">
        <v>11000</v>
      </c>
      <c r="BA23" s="102">
        <v>12000</v>
      </c>
      <c r="BB23" s="102">
        <v>12000</v>
      </c>
      <c r="BC23" s="102">
        <v>11000</v>
      </c>
    </row>
    <row r="24" spans="1:55">
      <c r="A24" s="193"/>
      <c r="B24" s="5" t="s">
        <v>199</v>
      </c>
      <c r="C24" s="6" t="s">
        <v>200</v>
      </c>
      <c r="D24" s="7">
        <v>3700</v>
      </c>
      <c r="E24" s="102">
        <v>2400</v>
      </c>
      <c r="F24" s="102">
        <v>1600</v>
      </c>
      <c r="G24" s="102">
        <v>1600</v>
      </c>
      <c r="H24" s="102">
        <v>800</v>
      </c>
      <c r="I24" s="102">
        <v>13000</v>
      </c>
      <c r="J24" s="102">
        <v>11000</v>
      </c>
      <c r="K24" s="102">
        <v>9000</v>
      </c>
      <c r="L24" s="102">
        <v>10000</v>
      </c>
      <c r="M24" s="102">
        <v>11000</v>
      </c>
      <c r="N24" s="102">
        <v>10000</v>
      </c>
      <c r="O24" s="102">
        <v>8000</v>
      </c>
      <c r="P24" s="102">
        <v>11000</v>
      </c>
      <c r="Q24" s="102">
        <v>10000</v>
      </c>
      <c r="R24" s="102">
        <v>10000</v>
      </c>
      <c r="S24" s="102">
        <v>19000</v>
      </c>
      <c r="T24" s="102">
        <v>17000</v>
      </c>
      <c r="U24" s="102">
        <v>19000</v>
      </c>
      <c r="V24" s="102">
        <v>16000</v>
      </c>
      <c r="W24" s="102">
        <v>16000</v>
      </c>
      <c r="X24" s="102">
        <v>11000</v>
      </c>
      <c r="Y24" s="102">
        <v>9000</v>
      </c>
      <c r="Z24" s="102">
        <v>10000</v>
      </c>
      <c r="AA24" s="102">
        <v>12000</v>
      </c>
      <c r="AB24" s="102">
        <v>11000</v>
      </c>
      <c r="AC24" s="102">
        <v>13000</v>
      </c>
      <c r="AD24" s="102">
        <v>9000</v>
      </c>
      <c r="AE24" s="102">
        <v>11000</v>
      </c>
      <c r="AF24" s="102">
        <v>9000</v>
      </c>
      <c r="AG24" s="102">
        <v>11000</v>
      </c>
      <c r="AH24" s="102">
        <v>19000</v>
      </c>
      <c r="AI24" s="102">
        <v>13000</v>
      </c>
      <c r="AJ24" s="102">
        <v>12000</v>
      </c>
      <c r="AK24" s="102">
        <v>11000</v>
      </c>
      <c r="AL24" s="102">
        <v>11000</v>
      </c>
      <c r="AM24" s="102">
        <v>8000</v>
      </c>
      <c r="AN24" s="102">
        <v>9000</v>
      </c>
      <c r="AO24" s="102">
        <v>10000</v>
      </c>
      <c r="AP24" s="102">
        <v>13000</v>
      </c>
      <c r="AQ24" s="102">
        <v>8000</v>
      </c>
      <c r="AR24" s="102">
        <v>10000</v>
      </c>
      <c r="AS24" s="102">
        <v>15000</v>
      </c>
      <c r="AT24" s="102">
        <v>10000</v>
      </c>
      <c r="AU24" s="102">
        <v>11000</v>
      </c>
      <c r="AV24" s="102">
        <v>18000</v>
      </c>
      <c r="AW24" s="102">
        <v>11000</v>
      </c>
      <c r="AX24" s="102">
        <v>11000</v>
      </c>
      <c r="AY24" s="102">
        <v>14000</v>
      </c>
      <c r="AZ24" s="102">
        <v>11000</v>
      </c>
      <c r="BA24" s="102">
        <v>12000</v>
      </c>
      <c r="BB24" s="102">
        <v>12000</v>
      </c>
      <c r="BC24" s="102">
        <v>11000</v>
      </c>
    </row>
    <row r="25" spans="1:55">
      <c r="A25" s="193"/>
      <c r="B25" s="5" t="s">
        <v>201</v>
      </c>
      <c r="C25" s="6" t="s">
        <v>202</v>
      </c>
      <c r="D25" s="7">
        <v>2700</v>
      </c>
      <c r="E25" s="102">
        <v>2400</v>
      </c>
      <c r="F25" s="102">
        <v>1600</v>
      </c>
      <c r="G25" s="102">
        <v>1600</v>
      </c>
      <c r="H25" s="102">
        <v>800</v>
      </c>
      <c r="I25" s="102">
        <v>13000</v>
      </c>
      <c r="J25" s="102">
        <v>11000</v>
      </c>
      <c r="K25" s="102">
        <v>9000</v>
      </c>
      <c r="L25" s="102">
        <v>10000</v>
      </c>
      <c r="M25" s="102">
        <v>11000</v>
      </c>
      <c r="N25" s="102">
        <v>10000</v>
      </c>
      <c r="O25" s="102">
        <v>8000</v>
      </c>
      <c r="P25" s="102">
        <v>11000</v>
      </c>
      <c r="Q25" s="102">
        <v>10000</v>
      </c>
      <c r="R25" s="102">
        <v>10000</v>
      </c>
      <c r="S25" s="102">
        <v>19000</v>
      </c>
      <c r="T25" s="102">
        <v>17000</v>
      </c>
      <c r="U25" s="102">
        <v>19000</v>
      </c>
      <c r="V25" s="102">
        <v>16000</v>
      </c>
      <c r="W25" s="102">
        <v>16000</v>
      </c>
      <c r="X25" s="102">
        <v>11000</v>
      </c>
      <c r="Y25" s="102">
        <v>9000</v>
      </c>
      <c r="Z25" s="102">
        <v>10000</v>
      </c>
      <c r="AA25" s="102">
        <v>12000</v>
      </c>
      <c r="AB25" s="102">
        <v>11000</v>
      </c>
      <c r="AC25" s="102">
        <v>13000</v>
      </c>
      <c r="AD25" s="102">
        <v>9000</v>
      </c>
      <c r="AE25" s="102">
        <v>11000</v>
      </c>
      <c r="AF25" s="102">
        <v>9000</v>
      </c>
      <c r="AG25" s="102">
        <v>11000</v>
      </c>
      <c r="AH25" s="102">
        <v>19000</v>
      </c>
      <c r="AI25" s="102">
        <v>13000</v>
      </c>
      <c r="AJ25" s="102">
        <v>12000</v>
      </c>
      <c r="AK25" s="102">
        <v>11000</v>
      </c>
      <c r="AL25" s="102">
        <v>11000</v>
      </c>
      <c r="AM25" s="102">
        <v>8000</v>
      </c>
      <c r="AN25" s="102">
        <v>9000</v>
      </c>
      <c r="AO25" s="102">
        <v>10000</v>
      </c>
      <c r="AP25" s="102">
        <v>13000</v>
      </c>
      <c r="AQ25" s="102">
        <v>8000</v>
      </c>
      <c r="AR25" s="102">
        <v>10000</v>
      </c>
      <c r="AS25" s="102">
        <v>15000</v>
      </c>
      <c r="AT25" s="102">
        <v>10000</v>
      </c>
      <c r="AU25" s="102">
        <v>11000</v>
      </c>
      <c r="AV25" s="102">
        <v>18000</v>
      </c>
      <c r="AW25" s="102">
        <v>11000</v>
      </c>
      <c r="AX25" s="102">
        <v>11000</v>
      </c>
      <c r="AY25" s="102">
        <v>14000</v>
      </c>
      <c r="AZ25" s="102">
        <v>11000</v>
      </c>
      <c r="BA25" s="102">
        <v>12000</v>
      </c>
      <c r="BB25" s="102">
        <v>12000</v>
      </c>
      <c r="BC25" s="102">
        <v>11000</v>
      </c>
    </row>
  </sheetData>
  <sheetProtection sheet="1" selectLockedCells="1" selectUnlockedCells="1"/>
  <mergeCells count="10">
    <mergeCell ref="I1:BC1"/>
    <mergeCell ref="A3:A8"/>
    <mergeCell ref="A16:A21"/>
    <mergeCell ref="A22:A25"/>
    <mergeCell ref="A9:A15"/>
    <mergeCell ref="A1:A2"/>
    <mergeCell ref="B1:B2"/>
    <mergeCell ref="C1:C2"/>
    <mergeCell ref="D1:D2"/>
    <mergeCell ref="E1:H1"/>
  </mergeCells>
  <phoneticPr fontId="5"/>
  <pageMargins left="0.70866141732283472" right="0.70866141732283472" top="0.74803149606299213" bottom="0.74803149606299213" header="0.31496062992125984" footer="0.31496062992125984"/>
  <pageSetup paperSize="9" scale="21" orientation="portrait" r:id="rId1"/>
</worksheet>
</file>

<file path=docProps/app.xml><?xml version="1.0" encoding="utf-8"?>
<Properties xmlns="http://schemas.openxmlformats.org/officeDocument/2006/extended-properties" xmlns:vt="http://schemas.openxmlformats.org/officeDocument/2006/docPropsVTypes">
  <Application>Microsoft Excel Online</Application>
  <Manager/>
  <Company>国土交通省</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行政情報化推進課</dc:creator>
  <cp:keywords/>
  <dc:description/>
  <cp:lastModifiedBy>masahide.fukumoto</cp:lastModifiedBy>
  <cp:revision/>
  <dcterms:created xsi:type="dcterms:W3CDTF">2014-01-15T10:06:00Z</dcterms:created>
  <dcterms:modified xsi:type="dcterms:W3CDTF">2025-10-28T06:57:01Z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2021-01-15T08:34:41Z</vt:filetime>
  </property>
</Properties>
</file>