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7" documentId="13_ncr:1_{50DBB3A2-1218-4248-B276-418B3550D927}" xr6:coauthVersionLast="47" xr6:coauthVersionMax="47" xr10:uidLastSave="{D1120B6F-F228-4367-8533-3EB315325AF4}"/>
  <bookViews>
    <workbookView xWindow="-28920" yWindow="-120" windowWidth="29040" windowHeight="15720" tabRatio="944" xr2:uid="{00000000-000D-0000-FFFF-FFFF00000000}"/>
  </bookViews>
  <sheets>
    <sheet name="&lt;見本&gt;報告書(車)" sheetId="20" r:id="rId1"/>
    <sheet name="＜見本＞行程表及び諸謝金等積算書(車)" sheetId="21" r:id="rId2"/>
    <sheet name="報告書(車)" sheetId="22" r:id="rId3"/>
    <sheet name="A(車)" sheetId="27" r:id="rId4"/>
    <sheet name="B(車)" sheetId="26" r:id="rId5"/>
    <sheet name="C(車)" sheetId="25" r:id="rId6"/>
    <sheet name="D(車)" sheetId="31" r:id="rId7"/>
    <sheet name="E(車)" sheetId="32" r:id="rId8"/>
    <sheet name="確約書" sheetId="30" r:id="rId9"/>
    <sheet name="確約書 (個人所有の自家用車を用いた場合)" sheetId="29" r:id="rId10"/>
    <sheet name="(参考)諸謝金・宿泊費" sheetId="4" r:id="rId11"/>
  </sheets>
  <definedNames>
    <definedName name="_xlnm.Print_Area" localSheetId="1">'＜見本＞行程表及び諸謝金等積算書(車)'!$A$1:$Y$29</definedName>
    <definedName name="_xlnm.Print_Area" localSheetId="0">'&lt;見本&gt;報告書(車)'!$A$1:$AI$44</definedName>
    <definedName name="_xlnm.Print_Area" localSheetId="3">'A(車)'!$A$1:$Y$46</definedName>
    <definedName name="_xlnm.Print_Area" localSheetId="4">'B(車)'!$A$1:$Y$46</definedName>
    <definedName name="_xlnm.Print_Area" localSheetId="5">'C(車)'!$A$1:$Y$46</definedName>
    <definedName name="_xlnm.Print_Area" localSheetId="6">'D(車)'!$A$1:$Y$46</definedName>
    <definedName name="_xlnm.Print_Area" localSheetId="7">'E(車)'!$A$1:$Y$46</definedName>
    <definedName name="_xlnm.Print_Area" localSheetId="2">'報告書(車)'!$A$1:$AI$44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 i="32" l="1"/>
  <c r="S1" i="31"/>
  <c r="S1" i="25"/>
  <c r="S1" i="26"/>
  <c r="S1" i="27"/>
  <c r="V1" i="21"/>
  <c r="L12" i="21"/>
  <c r="N12" i="21"/>
  <c r="P12" i="21"/>
  <c r="R12" i="21"/>
  <c r="S12" i="21"/>
  <c r="W12" i="21"/>
  <c r="Y12" i="21"/>
  <c r="R14" i="21"/>
  <c r="T19" i="32"/>
  <c r="T18" i="32"/>
  <c r="T17" i="32"/>
  <c r="T16" i="32"/>
  <c r="T15" i="32"/>
  <c r="T14" i="32"/>
  <c r="T13" i="32"/>
  <c r="T12" i="32"/>
  <c r="T11" i="32"/>
  <c r="T10" i="32"/>
  <c r="T9" i="32"/>
  <c r="T8" i="32"/>
  <c r="T19" i="31"/>
  <c r="T18" i="31"/>
  <c r="T17" i="31"/>
  <c r="T16" i="31"/>
  <c r="T15" i="31"/>
  <c r="T14" i="31"/>
  <c r="T13" i="31"/>
  <c r="T12" i="31"/>
  <c r="T11" i="31"/>
  <c r="T10" i="31"/>
  <c r="T9" i="31"/>
  <c r="T8" i="31"/>
  <c r="T19" i="26"/>
  <c r="T18" i="26"/>
  <c r="T17" i="26"/>
  <c r="T16" i="26"/>
  <c r="T15" i="26"/>
  <c r="T14" i="26"/>
  <c r="T13" i="26"/>
  <c r="T12" i="26"/>
  <c r="T11" i="26"/>
  <c r="T10" i="26"/>
  <c r="T9" i="26"/>
  <c r="T8" i="26"/>
  <c r="T19" i="27"/>
  <c r="T18" i="27"/>
  <c r="T17" i="27"/>
  <c r="T16" i="27"/>
  <c r="T15" i="27"/>
  <c r="T14" i="27"/>
  <c r="T13" i="27"/>
  <c r="T12" i="27"/>
  <c r="T11" i="27"/>
  <c r="T10" i="27"/>
  <c r="T9" i="27"/>
  <c r="T8" i="27"/>
  <c r="B5" i="25"/>
  <c r="B4" i="25"/>
  <c r="B5" i="26"/>
  <c r="B4" i="26"/>
  <c r="P20" i="32"/>
  <c r="N20" i="32"/>
  <c r="L20" i="32"/>
  <c r="J20" i="32"/>
  <c r="O4" i="32" s="1"/>
  <c r="V4" i="32" s="1"/>
  <c r="W19" i="32"/>
  <c r="U19" i="32"/>
  <c r="S19" i="32"/>
  <c r="O19" i="32"/>
  <c r="Q19" i="32" s="1"/>
  <c r="W18" i="32"/>
  <c r="U18" i="32"/>
  <c r="S18" i="32"/>
  <c r="Q18" i="32"/>
  <c r="Y18" i="32" s="1"/>
  <c r="O18" i="32"/>
  <c r="V18" i="32" s="1"/>
  <c r="W17" i="32"/>
  <c r="U17" i="32"/>
  <c r="S17" i="32"/>
  <c r="O17" i="32"/>
  <c r="Q17" i="32" s="1"/>
  <c r="W16" i="32"/>
  <c r="U16" i="32"/>
  <c r="S16" i="32"/>
  <c r="O16" i="32"/>
  <c r="Q16" i="32" s="1"/>
  <c r="W15" i="32"/>
  <c r="U15" i="32"/>
  <c r="S15" i="32"/>
  <c r="Q15" i="32"/>
  <c r="R15" i="32" s="1"/>
  <c r="O15" i="32"/>
  <c r="V15" i="32" s="1"/>
  <c r="W14" i="32"/>
  <c r="U14" i="32"/>
  <c r="S14" i="32"/>
  <c r="O14" i="32"/>
  <c r="Q14" i="32" s="1"/>
  <c r="W13" i="32"/>
  <c r="U13" i="32"/>
  <c r="S13" i="32"/>
  <c r="O13" i="32"/>
  <c r="Q13" i="32" s="1"/>
  <c r="W12" i="32"/>
  <c r="U12" i="32"/>
  <c r="S12" i="32"/>
  <c r="Q12" i="32"/>
  <c r="R12" i="32" s="1"/>
  <c r="O12" i="32"/>
  <c r="V12" i="32" s="1"/>
  <c r="W11" i="32"/>
  <c r="U11" i="32"/>
  <c r="S11" i="32"/>
  <c r="O11" i="32"/>
  <c r="Q11" i="32" s="1"/>
  <c r="W10" i="32"/>
  <c r="U10" i="32"/>
  <c r="S10" i="32"/>
  <c r="O10" i="32"/>
  <c r="Q10" i="32" s="1"/>
  <c r="W9" i="32"/>
  <c r="U9" i="32"/>
  <c r="S9" i="32"/>
  <c r="S20" i="32" s="1"/>
  <c r="Q9" i="32"/>
  <c r="Y9" i="32" s="1"/>
  <c r="O9" i="32"/>
  <c r="V9" i="32" s="1"/>
  <c r="S8" i="32"/>
  <c r="O8" i="32"/>
  <c r="B5" i="32"/>
  <c r="U8" i="32" s="1"/>
  <c r="U20" i="32" s="1"/>
  <c r="B4" i="32"/>
  <c r="P20" i="31"/>
  <c r="N20" i="31"/>
  <c r="L20" i="31"/>
  <c r="J20" i="31"/>
  <c r="W19" i="31"/>
  <c r="U19" i="31"/>
  <c r="S19" i="31"/>
  <c r="O19" i="31"/>
  <c r="Q19" i="31" s="1"/>
  <c r="W18" i="31"/>
  <c r="U18" i="31"/>
  <c r="S18" i="31"/>
  <c r="Q18" i="31"/>
  <c r="Y18" i="31" s="1"/>
  <c r="O18" i="31"/>
  <c r="V18" i="31" s="1"/>
  <c r="W17" i="31"/>
  <c r="U17" i="31"/>
  <c r="S17" i="31"/>
  <c r="O17" i="31"/>
  <c r="Q17" i="31" s="1"/>
  <c r="W16" i="31"/>
  <c r="U16" i="31"/>
  <c r="S16" i="31"/>
  <c r="O16" i="31"/>
  <c r="Q16" i="31" s="1"/>
  <c r="W15" i="31"/>
  <c r="U15" i="31"/>
  <c r="S15" i="31"/>
  <c r="Q15" i="31"/>
  <c r="Y15" i="31" s="1"/>
  <c r="O15" i="31"/>
  <c r="V15" i="31" s="1"/>
  <c r="X14" i="31"/>
  <c r="W14" i="31"/>
  <c r="U14" i="31"/>
  <c r="S14" i="31"/>
  <c r="R14" i="31"/>
  <c r="Q14" i="31"/>
  <c r="Y14" i="31" s="1"/>
  <c r="O14" i="31"/>
  <c r="V14" i="31" s="1"/>
  <c r="W13" i="31"/>
  <c r="U13" i="31"/>
  <c r="S13" i="31"/>
  <c r="O13" i="31"/>
  <c r="Q13" i="31" s="1"/>
  <c r="W12" i="31"/>
  <c r="U12" i="31"/>
  <c r="S12" i="31"/>
  <c r="Q12" i="31"/>
  <c r="Y12" i="31" s="1"/>
  <c r="O12" i="31"/>
  <c r="V12" i="31" s="1"/>
  <c r="W11" i="31"/>
  <c r="U11" i="31"/>
  <c r="S11" i="31"/>
  <c r="Q11" i="31"/>
  <c r="Y11" i="31" s="1"/>
  <c r="O11" i="31"/>
  <c r="V11" i="31" s="1"/>
  <c r="W10" i="31"/>
  <c r="U10" i="31"/>
  <c r="S10" i="31"/>
  <c r="O10" i="31"/>
  <c r="Q10" i="31" s="1"/>
  <c r="W9" i="31"/>
  <c r="U9" i="31"/>
  <c r="S9" i="31"/>
  <c r="Q9" i="31"/>
  <c r="Y9" i="31" s="1"/>
  <c r="O9" i="31"/>
  <c r="V9" i="31" s="1"/>
  <c r="W8" i="31"/>
  <c r="W20" i="31" s="1"/>
  <c r="U8" i="31"/>
  <c r="U20" i="31" s="1"/>
  <c r="S8" i="31"/>
  <c r="S20" i="31" s="1"/>
  <c r="Q8" i="31"/>
  <c r="Y8" i="31" s="1"/>
  <c r="O8" i="31"/>
  <c r="V8" i="31" s="1"/>
  <c r="B5" i="31"/>
  <c r="O4" i="31"/>
  <c r="V4" i="31" s="1"/>
  <c r="B4" i="31"/>
  <c r="U13" i="30"/>
  <c r="U12" i="30"/>
  <c r="U11" i="30"/>
  <c r="U13" i="29"/>
  <c r="U12" i="29"/>
  <c r="U11" i="29"/>
  <c r="J20" i="25"/>
  <c r="J20" i="26"/>
  <c r="J20" i="27"/>
  <c r="J12" i="21"/>
  <c r="U8" i="21"/>
  <c r="Q8" i="32" l="1"/>
  <c r="W8" i="32"/>
  <c r="W20" i="32" s="1"/>
  <c r="Y10" i="32"/>
  <c r="X10" i="32"/>
  <c r="R10" i="32"/>
  <c r="Y19" i="32"/>
  <c r="X19" i="32"/>
  <c r="R19" i="32"/>
  <c r="Y8" i="32"/>
  <c r="X8" i="32"/>
  <c r="R8" i="32"/>
  <c r="Y17" i="32"/>
  <c r="X17" i="32"/>
  <c r="R17" i="32"/>
  <c r="Y16" i="32"/>
  <c r="X16" i="32"/>
  <c r="R16" i="32"/>
  <c r="Y14" i="32"/>
  <c r="X14" i="32"/>
  <c r="R14" i="32"/>
  <c r="Y13" i="32"/>
  <c r="X13" i="32"/>
  <c r="R13" i="32"/>
  <c r="Y11" i="32"/>
  <c r="X11" i="32"/>
  <c r="R11" i="32"/>
  <c r="V8" i="32"/>
  <c r="X9" i="32"/>
  <c r="V11" i="32"/>
  <c r="Y15" i="32"/>
  <c r="V10" i="32"/>
  <c r="V13" i="32"/>
  <c r="V16" i="32"/>
  <c r="V19" i="32"/>
  <c r="R9" i="32"/>
  <c r="X12" i="32"/>
  <c r="V14" i="32"/>
  <c r="X15" i="32"/>
  <c r="V17" i="32"/>
  <c r="R18" i="32"/>
  <c r="X18" i="32"/>
  <c r="Y12" i="32"/>
  <c r="Y19" i="31"/>
  <c r="X19" i="31"/>
  <c r="R19" i="31"/>
  <c r="Y13" i="31"/>
  <c r="X13" i="31"/>
  <c r="R13" i="31"/>
  <c r="Y17" i="31"/>
  <c r="X17" i="31"/>
  <c r="R17" i="31"/>
  <c r="Y10" i="31"/>
  <c r="X10" i="31"/>
  <c r="R10" i="31"/>
  <c r="Y16" i="31"/>
  <c r="Y20" i="31" s="1"/>
  <c r="W22" i="31" s="1"/>
  <c r="X16" i="31"/>
  <c r="R16" i="31"/>
  <c r="R8" i="31"/>
  <c r="X8" i="31"/>
  <c r="V10" i="31"/>
  <c r="R11" i="31"/>
  <c r="X11" i="31"/>
  <c r="V13" i="31"/>
  <c r="V16" i="31"/>
  <c r="V19" i="31"/>
  <c r="R9" i="31"/>
  <c r="X9" i="31"/>
  <c r="R12" i="31"/>
  <c r="X12" i="31"/>
  <c r="R15" i="31"/>
  <c r="X15" i="31"/>
  <c r="V17" i="31"/>
  <c r="R18" i="31"/>
  <c r="X18" i="31"/>
  <c r="U9" i="27"/>
  <c r="M39" i="20"/>
  <c r="S9" i="21"/>
  <c r="P20" i="25"/>
  <c r="N20" i="25"/>
  <c r="L20" i="25"/>
  <c r="O4" i="25"/>
  <c r="V4" i="25" s="1"/>
  <c r="W19" i="25"/>
  <c r="T19" i="25"/>
  <c r="U19" i="25" s="1"/>
  <c r="S19" i="25"/>
  <c r="O19" i="25"/>
  <c r="Q19" i="25" s="1"/>
  <c r="W18" i="25"/>
  <c r="T18" i="25"/>
  <c r="U18" i="25" s="1"/>
  <c r="S18" i="25"/>
  <c r="O18" i="25"/>
  <c r="Q18" i="25" s="1"/>
  <c r="W17" i="25"/>
  <c r="T17" i="25"/>
  <c r="U17" i="25" s="1"/>
  <c r="S17" i="25"/>
  <c r="O17" i="25"/>
  <c r="Q17" i="25" s="1"/>
  <c r="W16" i="25"/>
  <c r="V16" i="25"/>
  <c r="T16" i="25"/>
  <c r="U16" i="25" s="1"/>
  <c r="S16" i="25"/>
  <c r="O16" i="25"/>
  <c r="Q16" i="25" s="1"/>
  <c r="W15" i="25"/>
  <c r="T15" i="25"/>
  <c r="U15" i="25" s="1"/>
  <c r="S15" i="25"/>
  <c r="O15" i="25"/>
  <c r="Q15" i="25" s="1"/>
  <c r="W14" i="25"/>
  <c r="T14" i="25"/>
  <c r="U14" i="25" s="1"/>
  <c r="S14" i="25"/>
  <c r="O14" i="25"/>
  <c r="Q14" i="25" s="1"/>
  <c r="W13" i="25"/>
  <c r="T13" i="25"/>
  <c r="U13" i="25" s="1"/>
  <c r="S13" i="25"/>
  <c r="O13" i="25"/>
  <c r="Q13" i="25" s="1"/>
  <c r="W12" i="25"/>
  <c r="T12" i="25"/>
  <c r="U12" i="25" s="1"/>
  <c r="S12" i="25"/>
  <c r="O12" i="25"/>
  <c r="Q12" i="25" s="1"/>
  <c r="W11" i="25"/>
  <c r="T11" i="25"/>
  <c r="U11" i="25" s="1"/>
  <c r="S11" i="25"/>
  <c r="O11" i="25"/>
  <c r="Q11" i="25" s="1"/>
  <c r="W10" i="25"/>
  <c r="T10" i="25"/>
  <c r="U10" i="25" s="1"/>
  <c r="S10" i="25"/>
  <c r="O10" i="25"/>
  <c r="Q10" i="25" s="1"/>
  <c r="T9" i="25"/>
  <c r="U9" i="25" s="1"/>
  <c r="S9" i="25"/>
  <c r="O9" i="25"/>
  <c r="V9" i="25" s="1"/>
  <c r="T8" i="25"/>
  <c r="U8" i="25" s="1"/>
  <c r="S8" i="25"/>
  <c r="O8" i="25"/>
  <c r="Q8" i="25" s="1"/>
  <c r="R8" i="25" s="1"/>
  <c r="P20" i="26"/>
  <c r="N20" i="26"/>
  <c r="L20" i="26"/>
  <c r="O4" i="26"/>
  <c r="V4" i="26" s="1"/>
  <c r="W19" i="26"/>
  <c r="U19" i="26"/>
  <c r="S19" i="26"/>
  <c r="O19" i="26"/>
  <c r="V19" i="26" s="1"/>
  <c r="W18" i="26"/>
  <c r="U18" i="26"/>
  <c r="S18" i="26"/>
  <c r="O18" i="26"/>
  <c r="V18" i="26" s="1"/>
  <c r="W17" i="26"/>
  <c r="U17" i="26"/>
  <c r="S17" i="26"/>
  <c r="O17" i="26"/>
  <c r="Q17" i="26" s="1"/>
  <c r="W16" i="26"/>
  <c r="U16" i="26"/>
  <c r="S16" i="26"/>
  <c r="O16" i="26"/>
  <c r="Q16" i="26" s="1"/>
  <c r="W15" i="26"/>
  <c r="U15" i="26"/>
  <c r="S15" i="26"/>
  <c r="O15" i="26"/>
  <c r="V15" i="26" s="1"/>
  <c r="W14" i="26"/>
  <c r="U14" i="26"/>
  <c r="S14" i="26"/>
  <c r="O14" i="26"/>
  <c r="V14" i="26" s="1"/>
  <c r="W13" i="26"/>
  <c r="V13" i="26"/>
  <c r="U13" i="26"/>
  <c r="S13" i="26"/>
  <c r="O13" i="26"/>
  <c r="Q13" i="26" s="1"/>
  <c r="W12" i="26"/>
  <c r="U12" i="26"/>
  <c r="S12" i="26"/>
  <c r="O12" i="26"/>
  <c r="V12" i="26" s="1"/>
  <c r="W11" i="26"/>
  <c r="U11" i="26"/>
  <c r="S11" i="26"/>
  <c r="Q11" i="26"/>
  <c r="R11" i="26" s="1"/>
  <c r="O11" i="26"/>
  <c r="V11" i="26" s="1"/>
  <c r="U10" i="26"/>
  <c r="S10" i="26"/>
  <c r="O10" i="26"/>
  <c r="Q10" i="26" s="1"/>
  <c r="U9" i="26"/>
  <c r="S9" i="26"/>
  <c r="O9" i="26"/>
  <c r="V9" i="26" s="1"/>
  <c r="U8" i="26"/>
  <c r="S8" i="26"/>
  <c r="O8" i="26"/>
  <c r="W8" i="26" s="1"/>
  <c r="P20" i="27"/>
  <c r="N20" i="27"/>
  <c r="M39" i="22" s="1"/>
  <c r="L20" i="27"/>
  <c r="W19" i="27"/>
  <c r="U19" i="27"/>
  <c r="S19" i="27"/>
  <c r="O19" i="27"/>
  <c r="V19" i="27" s="1"/>
  <c r="U18" i="27"/>
  <c r="S18" i="27"/>
  <c r="O18" i="27"/>
  <c r="W18" i="27" s="1"/>
  <c r="U17" i="27"/>
  <c r="S17" i="27"/>
  <c r="O17" i="27"/>
  <c r="W17" i="27" s="1"/>
  <c r="W16" i="27"/>
  <c r="U16" i="27"/>
  <c r="S16" i="27"/>
  <c r="O16" i="27"/>
  <c r="Q16" i="27" s="1"/>
  <c r="W15" i="27"/>
  <c r="U15" i="27"/>
  <c r="S15" i="27"/>
  <c r="O15" i="27"/>
  <c r="V15" i="27" s="1"/>
  <c r="W14" i="27"/>
  <c r="U14" i="27"/>
  <c r="S14" i="27"/>
  <c r="Q14" i="27"/>
  <c r="R14" i="27" s="1"/>
  <c r="O14" i="27"/>
  <c r="V14" i="27" s="1"/>
  <c r="W13" i="27"/>
  <c r="U13" i="27"/>
  <c r="S13" i="27"/>
  <c r="O13" i="27"/>
  <c r="V13" i="27" s="1"/>
  <c r="W12" i="27"/>
  <c r="U12" i="27"/>
  <c r="S12" i="27"/>
  <c r="O12" i="27"/>
  <c r="Q12" i="27" s="1"/>
  <c r="W11" i="27"/>
  <c r="U11" i="27"/>
  <c r="S11" i="27"/>
  <c r="O11" i="27"/>
  <c r="V11" i="27" s="1"/>
  <c r="W10" i="27"/>
  <c r="U10" i="27"/>
  <c r="S10" i="27"/>
  <c r="O10" i="27"/>
  <c r="V10" i="27" s="1"/>
  <c r="S9" i="27"/>
  <c r="O9" i="27"/>
  <c r="Q9" i="27" s="1"/>
  <c r="U8" i="27"/>
  <c r="S8" i="27"/>
  <c r="O8" i="27"/>
  <c r="V8" i="27" s="1"/>
  <c r="B5" i="27"/>
  <c r="B4" i="27"/>
  <c r="AE37" i="22"/>
  <c r="V12" i="22"/>
  <c r="V11" i="22"/>
  <c r="W11" i="21"/>
  <c r="U11" i="21"/>
  <c r="T11" i="21"/>
  <c r="S11" i="21"/>
  <c r="O11" i="21"/>
  <c r="V11" i="21" s="1"/>
  <c r="W10" i="21"/>
  <c r="U10" i="21"/>
  <c r="U12" i="21" s="1"/>
  <c r="W14" i="21" s="1"/>
  <c r="T10" i="21"/>
  <c r="S10" i="21"/>
  <c r="O10" i="21"/>
  <c r="V10" i="21" s="1"/>
  <c r="O9" i="21"/>
  <c r="Q9" i="21" s="1"/>
  <c r="X8" i="21"/>
  <c r="W8" i="21"/>
  <c r="T8" i="21"/>
  <c r="S8" i="21"/>
  <c r="Q8" i="21"/>
  <c r="Y8" i="21" s="1"/>
  <c r="O8" i="21"/>
  <c r="V8" i="21" s="1"/>
  <c r="B5" i="21"/>
  <c r="O4" i="21"/>
  <c r="B4" i="21"/>
  <c r="AE37" i="20"/>
  <c r="V12" i="20"/>
  <c r="V11" i="20"/>
  <c r="R20" i="32" l="1"/>
  <c r="R22" i="32" s="1"/>
  <c r="Y20" i="32"/>
  <c r="W22" i="32" s="1"/>
  <c r="R20" i="31"/>
  <c r="R22" i="31" s="1"/>
  <c r="W23" i="31" s="1"/>
  <c r="R16" i="25"/>
  <c r="Y16" i="25"/>
  <c r="X16" i="25"/>
  <c r="R11" i="25"/>
  <c r="Y11" i="25"/>
  <c r="X11" i="25"/>
  <c r="R12" i="25"/>
  <c r="Y12" i="25"/>
  <c r="X12" i="25"/>
  <c r="Y13" i="25"/>
  <c r="R13" i="25"/>
  <c r="X13" i="25"/>
  <c r="R14" i="25"/>
  <c r="Y14" i="25"/>
  <c r="X14" i="25"/>
  <c r="R15" i="25"/>
  <c r="Y15" i="25"/>
  <c r="X15" i="25"/>
  <c r="Y17" i="25"/>
  <c r="R17" i="25"/>
  <c r="X17" i="25"/>
  <c r="R18" i="25"/>
  <c r="Y18" i="25"/>
  <c r="X18" i="25"/>
  <c r="R19" i="25"/>
  <c r="Y19" i="25"/>
  <c r="X19" i="25"/>
  <c r="V13" i="25"/>
  <c r="V14" i="25"/>
  <c r="V15" i="25"/>
  <c r="V19" i="25"/>
  <c r="V11" i="25"/>
  <c r="V12" i="25"/>
  <c r="V17" i="25"/>
  <c r="V18" i="25"/>
  <c r="R13" i="26"/>
  <c r="Y13" i="26"/>
  <c r="X13" i="26"/>
  <c r="Y16" i="26"/>
  <c r="R16" i="26"/>
  <c r="X16" i="26"/>
  <c r="R17" i="26"/>
  <c r="Y17" i="26"/>
  <c r="X17" i="26"/>
  <c r="Q12" i="26"/>
  <c r="Q14" i="26"/>
  <c r="Q15" i="26"/>
  <c r="Q18" i="26"/>
  <c r="Q19" i="26"/>
  <c r="V16" i="26"/>
  <c r="V17" i="26"/>
  <c r="Q13" i="27"/>
  <c r="X13" i="27" s="1"/>
  <c r="Q19" i="27"/>
  <c r="R19" i="27" s="1"/>
  <c r="Q11" i="21"/>
  <c r="Y11" i="21" s="1"/>
  <c r="M38" i="20"/>
  <c r="J36" i="20" s="1"/>
  <c r="U20" i="25"/>
  <c r="O4" i="27"/>
  <c r="V4" i="27" s="1"/>
  <c r="Q9" i="25"/>
  <c r="Y9" i="25" s="1"/>
  <c r="W9" i="25"/>
  <c r="Q11" i="27"/>
  <c r="R11" i="27" s="1"/>
  <c r="Q10" i="27"/>
  <c r="R10" i="27" s="1"/>
  <c r="Q15" i="27"/>
  <c r="R15" i="27" s="1"/>
  <c r="X11" i="26"/>
  <c r="Y11" i="26"/>
  <c r="W8" i="25"/>
  <c r="Y10" i="25"/>
  <c r="R10" i="25"/>
  <c r="X10" i="25"/>
  <c r="V10" i="25"/>
  <c r="V8" i="25"/>
  <c r="X19" i="27"/>
  <c r="Y19" i="27"/>
  <c r="V18" i="27"/>
  <c r="Q18" i="27"/>
  <c r="Q17" i="27"/>
  <c r="V17" i="27"/>
  <c r="Y16" i="27"/>
  <c r="R16" i="27"/>
  <c r="X16" i="27"/>
  <c r="V16" i="27"/>
  <c r="X15" i="27"/>
  <c r="Y15" i="27"/>
  <c r="X14" i="27"/>
  <c r="Y14" i="27"/>
  <c r="Y13" i="27"/>
  <c r="R13" i="27"/>
  <c r="Y12" i="27"/>
  <c r="R12" i="27"/>
  <c r="X12" i="27"/>
  <c r="V12" i="27"/>
  <c r="X11" i="27"/>
  <c r="Y11" i="27"/>
  <c r="Q8" i="26"/>
  <c r="Y8" i="26" s="1"/>
  <c r="X10" i="26"/>
  <c r="Y10" i="26"/>
  <c r="R10" i="26"/>
  <c r="W10" i="26"/>
  <c r="V10" i="26"/>
  <c r="W9" i="26"/>
  <c r="Q9" i="26"/>
  <c r="V8" i="26"/>
  <c r="S20" i="25"/>
  <c r="S20" i="26"/>
  <c r="S20" i="27"/>
  <c r="Y10" i="27"/>
  <c r="R9" i="27"/>
  <c r="X9" i="27"/>
  <c r="Y9" i="27"/>
  <c r="W9" i="27"/>
  <c r="V9" i="27"/>
  <c r="V39" i="20"/>
  <c r="AE39" i="20" s="1"/>
  <c r="U20" i="26"/>
  <c r="X8" i="25"/>
  <c r="Y8" i="25"/>
  <c r="X8" i="26"/>
  <c r="R8" i="26"/>
  <c r="W8" i="27"/>
  <c r="Q8" i="27"/>
  <c r="R8" i="27" s="1"/>
  <c r="V4" i="21"/>
  <c r="V9" i="21"/>
  <c r="W9" i="21"/>
  <c r="X11" i="21"/>
  <c r="Q10" i="21"/>
  <c r="Y9" i="21"/>
  <c r="X9" i="21"/>
  <c r="W23" i="32" l="1"/>
  <c r="Y15" i="26"/>
  <c r="R15" i="26"/>
  <c r="X15" i="26"/>
  <c r="R19" i="26"/>
  <c r="Y19" i="26"/>
  <c r="X19" i="26"/>
  <c r="Y12" i="26"/>
  <c r="R12" i="26"/>
  <c r="X12" i="26"/>
  <c r="Y14" i="26"/>
  <c r="X14" i="26"/>
  <c r="R14" i="26"/>
  <c r="Y18" i="26"/>
  <c r="R18" i="26"/>
  <c r="X18" i="26"/>
  <c r="R9" i="25"/>
  <c r="R20" i="25" s="1"/>
  <c r="R22" i="25" s="1"/>
  <c r="X9" i="25"/>
  <c r="U20" i="27"/>
  <c r="W20" i="25"/>
  <c r="Y20" i="25"/>
  <c r="X10" i="27"/>
  <c r="Y18" i="27"/>
  <c r="R18" i="27"/>
  <c r="X18" i="27"/>
  <c r="X17" i="27"/>
  <c r="R17" i="27"/>
  <c r="Y17" i="27"/>
  <c r="W20" i="26"/>
  <c r="Y9" i="26"/>
  <c r="X9" i="26"/>
  <c r="R9" i="26"/>
  <c r="W20" i="27"/>
  <c r="Y8" i="27"/>
  <c r="X8" i="27"/>
  <c r="Y10" i="21"/>
  <c r="W15" i="21" s="1"/>
  <c r="X10" i="21"/>
  <c r="V39" i="22" l="1"/>
  <c r="AE39" i="22" s="1"/>
  <c r="R20" i="26"/>
  <c r="R22" i="26" s="1"/>
  <c r="Y20" i="26"/>
  <c r="W22" i="26" s="1"/>
  <c r="W22" i="25"/>
  <c r="W23" i="25" s="1"/>
  <c r="R20" i="27"/>
  <c r="R22" i="27" s="1"/>
  <c r="M38" i="22" s="1"/>
  <c r="Y20" i="27"/>
  <c r="W22" i="27" s="1"/>
  <c r="V38" i="22" s="1"/>
  <c r="V38" i="20"/>
  <c r="AE38" i="20" s="1"/>
  <c r="AE36" i="20" s="1"/>
  <c r="J36" i="22" l="1"/>
  <c r="W23" i="26"/>
  <c r="W23" i="27"/>
  <c r="V36" i="22"/>
  <c r="V36" i="20"/>
  <c r="AE38" i="22" l="1"/>
  <c r="AE36" i="22" s="1"/>
</calcChain>
</file>

<file path=xl/sharedStrings.xml><?xml version="1.0" encoding="utf-8"?>
<sst xmlns="http://schemas.openxmlformats.org/spreadsheetml/2006/main" count="742" uniqueCount="226">
  <si>
    <t>５．添付書類（４）その他補助金の交付に関して参考となる書類</t>
  </si>
  <si>
    <r>
      <rPr>
        <b/>
        <sz val="9"/>
        <color rgb="FFFF0000"/>
        <rFont val="游ゴシック"/>
        <family val="3"/>
        <charset val="128"/>
      </rPr>
      <t>見本</t>
    </r>
    <r>
      <rPr>
        <b/>
        <sz val="9"/>
        <rFont val="游ゴシック"/>
        <family val="3"/>
        <charset val="128"/>
      </rPr>
      <t xml:space="preserve"> 研修等開催実績報告書&lt;補助対象事業者所有の自家用車を使用した場合&gt;</t>
    </r>
    <rPh sb="0" eb="2">
      <t>ミホン</t>
    </rPh>
    <rPh sb="6" eb="8">
      <t>カイサイ</t>
    </rPh>
    <rPh sb="8" eb="13">
      <t>ジッセキホウコクショ</t>
    </rPh>
    <phoneticPr fontId="6"/>
  </si>
  <si>
    <t>法人名</t>
    <rPh sb="0" eb="3">
      <t>ホウジンメイ</t>
    </rPh>
    <phoneticPr fontId="6"/>
  </si>
  <si>
    <t>社会福祉法人国交会</t>
  </si>
  <si>
    <t>施設名</t>
    <rPh sb="0" eb="3">
      <t>シセツメイ</t>
    </rPh>
    <phoneticPr fontId="6"/>
  </si>
  <si>
    <t>障害者支援施設自動車苑</t>
    <rPh sb="0" eb="3">
      <t>ショウガイシャ</t>
    </rPh>
    <rPh sb="3" eb="5">
      <t>シエン</t>
    </rPh>
    <rPh sb="5" eb="7">
      <t>シセツ</t>
    </rPh>
    <rPh sb="7" eb="10">
      <t>ジドウシャ</t>
    </rPh>
    <phoneticPr fontId="6"/>
  </si>
  <si>
    <t>代表者役職・氏名</t>
    <rPh sb="0" eb="5">
      <t>ダイヒョウシャヤクショク</t>
    </rPh>
    <rPh sb="6" eb="8">
      <t>シメイ</t>
    </rPh>
    <phoneticPr fontId="6"/>
  </si>
  <si>
    <t>理事長　国土　太郎</t>
    <phoneticPr fontId="6"/>
  </si>
  <si>
    <t>１．</t>
    <phoneticPr fontId="6"/>
  </si>
  <si>
    <t>研修等の概要</t>
    <phoneticPr fontId="6"/>
  </si>
  <si>
    <t>①</t>
    <phoneticPr fontId="6"/>
  </si>
  <si>
    <t>研修等の名称</t>
    <phoneticPr fontId="6"/>
  </si>
  <si>
    <t>：</t>
    <phoneticPr fontId="6"/>
  </si>
  <si>
    <t>喀痰吸引研修</t>
    <rPh sb="0" eb="6">
      <t>カクタンキュウインケンシュウ</t>
    </rPh>
    <phoneticPr fontId="5"/>
  </si>
  <si>
    <t>②</t>
    <phoneticPr fontId="6"/>
  </si>
  <si>
    <t>開催日時</t>
  </si>
  <si>
    <t>　</t>
  </si>
  <si>
    <t>③</t>
    <phoneticPr fontId="6"/>
  </si>
  <si>
    <t>開催場所</t>
    <phoneticPr fontId="6"/>
  </si>
  <si>
    <t>（開催施設名）</t>
    <rPh sb="1" eb="3">
      <t>カイサイ</t>
    </rPh>
    <rPh sb="3" eb="5">
      <t>シセツ</t>
    </rPh>
    <rPh sb="5" eb="6">
      <t>メイ</t>
    </rPh>
    <phoneticPr fontId="5"/>
  </si>
  <si>
    <t>東北〇〇センター</t>
    <rPh sb="0" eb="2">
      <t>トウホク</t>
    </rPh>
    <phoneticPr fontId="5"/>
  </si>
  <si>
    <t>（住　　　所）</t>
    <rPh sb="1" eb="2">
      <t>ジュウ</t>
    </rPh>
    <rPh sb="5" eb="6">
      <t>ジョ</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</si>
  <si>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</si>
  <si>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</si>
  <si>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</si>
  <si>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</si>
  <si>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</si>
  <si>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</si>
  <si>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phoneticPr fontId="6"/>
  </si>
  <si>
    <t>（役職A）</t>
    <rPh sb="1" eb="3">
      <t>ヤクショク</t>
    </rPh>
    <phoneticPr fontId="5"/>
  </si>
  <si>
    <t>各種福祉士</t>
    <rPh sb="0" eb="2">
      <t>カクシュ</t>
    </rPh>
    <rPh sb="2" eb="5">
      <t>フクシシ</t>
    </rPh>
    <phoneticPr fontId="5"/>
  </si>
  <si>
    <t>（氏名A）</t>
    <rPh sb="1" eb="3">
      <t>シメイ</t>
    </rPh>
    <phoneticPr fontId="5"/>
  </si>
  <si>
    <t>山田　〇〇</t>
    <rPh sb="0" eb="2">
      <t>ヤマダ</t>
    </rPh>
    <phoneticPr fontId="6"/>
  </si>
  <si>
    <t>（役職B）</t>
    <phoneticPr fontId="6"/>
  </si>
  <si>
    <t>（氏名B）</t>
    <phoneticPr fontId="6"/>
  </si>
  <si>
    <t>（役職C）</t>
    <phoneticPr fontId="6"/>
  </si>
  <si>
    <t>（氏名C）</t>
    <phoneticPr fontId="6"/>
  </si>
  <si>
    <t>（役職D）</t>
    <phoneticPr fontId="6"/>
  </si>
  <si>
    <t>（氏名D）</t>
    <phoneticPr fontId="6"/>
  </si>
  <si>
    <t>（役職E）</t>
    <phoneticPr fontId="6"/>
  </si>
  <si>
    <t>（氏名E）</t>
    <phoneticPr fontId="6"/>
  </si>
  <si>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</si>
  <si>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</si>
  <si>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⑦開催した研修等に期待される重度後遺障害者の受入促進の効果</t>
    <phoneticPr fontId="4"/>
  </si>
  <si>
    <t>喀痰吸引研修開催によって医療的ケアが行える生活支援員が増員できれば、自動車事故による重度後遺障害者に対する夜間等の支援体制が強化され、重度化への対応や新たな自動車事故による重度後遺障害者の受け入れが可能となる。</t>
    <rPh sb="0" eb="4">
      <t>カクタンキュウイン</t>
    </rPh>
    <rPh sb="4" eb="8">
      <t>ケンシュウカイサイ</t>
    </rPh>
    <rPh sb="12" eb="15">
      <t>イリョウテキ</t>
    </rPh>
    <rPh sb="18" eb="19">
      <t>オコナ</t>
    </rPh>
    <rPh sb="21" eb="26">
      <t>セイカツシエンイン</t>
    </rPh>
    <rPh sb="27" eb="29">
      <t>ゾウイン</t>
    </rPh>
    <rPh sb="34" eb="37">
      <t>ジドウシャ</t>
    </rPh>
    <rPh sb="37" eb="39">
      <t>ジコ</t>
    </rPh>
    <rPh sb="42" eb="49">
      <t>ジュウドコウイショウガイシャ</t>
    </rPh>
    <rPh sb="50" eb="51">
      <t>タイ</t>
    </rPh>
    <rPh sb="53" eb="56">
      <t>ヤカントウ</t>
    </rPh>
    <rPh sb="57" eb="61">
      <t>シエンタイセイ</t>
    </rPh>
    <rPh sb="62" eb="64">
      <t>キョウカ</t>
    </rPh>
    <rPh sb="67" eb="70">
      <t>ジュウドカ</t>
    </rPh>
    <rPh sb="72" eb="74">
      <t>タイオウ</t>
    </rPh>
    <rPh sb="75" eb="76">
      <t>アラ</t>
    </rPh>
    <rPh sb="78" eb="83">
      <t>ジドウシャジコ</t>
    </rPh>
    <rPh sb="86" eb="93">
      <t>ジュウドコウイショウガイシャ</t>
    </rPh>
    <rPh sb="94" eb="95">
      <t>ウ</t>
    </rPh>
    <rPh sb="96" eb="97">
      <t>イ</t>
    </rPh>
    <rPh sb="99" eb="101">
      <t>カノウ</t>
    </rPh>
    <phoneticPr fontId="5"/>
  </si>
  <si>
    <t>２．</t>
    <phoneticPr fontId="5"/>
  </si>
  <si>
    <t>研修等の旅行行程</t>
  </si>
  <si>
    <t>別紙「行程表及び諸謝金等積算書」のとおり</t>
    <rPh sb="0" eb="2">
      <t>ベッシ</t>
    </rPh>
    <rPh sb="3" eb="6">
      <t>コウテイヒョウ</t>
    </rPh>
    <rPh sb="6" eb="7">
      <t>オヨ</t>
    </rPh>
    <rPh sb="8" eb="11">
      <t>ショシャキン</t>
    </rPh>
    <rPh sb="11" eb="12">
      <t>トウ</t>
    </rPh>
    <rPh sb="12" eb="14">
      <t>セキサン</t>
    </rPh>
    <rPh sb="14" eb="15">
      <t>ショ</t>
    </rPh>
    <phoneticPr fontId="5"/>
  </si>
  <si>
    <t>３．</t>
    <phoneticPr fontId="5"/>
  </si>
  <si>
    <t>研修等の開催に要した経費</t>
    <phoneticPr fontId="6"/>
  </si>
  <si>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</si>
  <si>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</si>
  <si>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</si>
  <si>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</si>
  <si>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</si>
  <si>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</si>
  <si>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6"/>
  </si>
  <si>
    <t>諸謝金</t>
  </si>
  <si>
    <t>※会議費の根拠は、領収書等のとおり</t>
  </si>
  <si>
    <t>※旅費・諸謝金の積算方法は、別紙「旅行行程表及び諸謝金等積算書」のとおり</t>
  </si>
  <si>
    <t>（注）</t>
  </si>
  <si>
    <r>
      <t>　開催した研修、講演会等の旅行行程が複数ある場合には、原則として、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</si>
  <si>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r>
      <rPr>
        <b/>
        <sz val="9"/>
        <color rgb="FFFF0000"/>
        <rFont val="游ゴシック"/>
        <family val="3"/>
        <charset val="128"/>
      </rPr>
      <t xml:space="preserve">見本 </t>
    </r>
    <r>
      <rPr>
        <b/>
        <sz val="9"/>
        <color rgb="FF000000"/>
        <rFont val="游ゴシック"/>
        <family val="3"/>
        <charset val="128"/>
      </rPr>
      <t>行程表及び諸謝金等積算書&lt;補助対象事業者所有の自家用車を使用した場合&gt;</t>
    </r>
  </si>
  <si>
    <t>補助対象経費
（事業所負担額）</t>
    <rPh sb="0" eb="2">
      <t>ホジョ</t>
    </rPh>
    <rPh sb="2" eb="4">
      <t>タイショウ</t>
    </rPh>
    <rPh sb="4" eb="6">
      <t>ケイヒ</t>
    </rPh>
    <rPh sb="8" eb="11">
      <t>ジギョウショ</t>
    </rPh>
    <rPh sb="11" eb="14">
      <t>フタンガク</t>
    </rPh>
    <phoneticPr fontId="5"/>
  </si>
  <si>
    <t>補助金申請額
（国家公務員等の旅費に関する法律積算額）</t>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</si>
  <si>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</si>
  <si>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</si>
  <si>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役職：</t>
    <rPh sb="0" eb="2">
      <t>ヤクショク</t>
    </rPh>
    <phoneticPr fontId="5"/>
  </si>
  <si>
    <t>夕食の有無</t>
    <phoneticPr fontId="6"/>
  </si>
  <si>
    <t>なし</t>
  </si>
  <si>
    <t>朝食の有無</t>
    <phoneticPr fontId="6"/>
  </si>
  <si>
    <t>雑費</t>
    <rPh sb="0" eb="2">
      <t>ザッピ</t>
    </rPh>
    <phoneticPr fontId="5"/>
  </si>
  <si>
    <t>諸謝金</t>
    <rPh sb="0" eb="1">
      <t>ショ</t>
    </rPh>
    <rPh sb="1" eb="3">
      <t>シャキン</t>
    </rPh>
    <phoneticPr fontId="5"/>
  </si>
  <si>
    <t>宿泊費</t>
    <rPh sb="0" eb="3">
      <t>シュクハクヒ</t>
    </rPh>
    <phoneticPr fontId="5"/>
  </si>
  <si>
    <t>宿泊手当</t>
    <rPh sb="0" eb="2">
      <t>シュクハク</t>
    </rPh>
    <rPh sb="2" eb="4">
      <t>テアテ</t>
    </rPh>
    <phoneticPr fontId="5"/>
  </si>
  <si>
    <t>宿泊費</t>
  </si>
  <si>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</si>
  <si>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</si>
  <si>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</si>
  <si>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</si>
  <si>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</si>
  <si>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</si>
  <si>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</si>
  <si>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</si>
  <si>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</si>
  <si>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</si>
  <si>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</si>
  <si>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時間</t>
    <rPh sb="0" eb="2">
      <t>ジカン</t>
    </rPh>
    <phoneticPr fontId="5"/>
  </si>
  <si>
    <t>実費</t>
  </si>
  <si>
    <t>夜数</t>
    <rPh sb="0" eb="1">
      <t>ヨル</t>
    </rPh>
    <rPh sb="1" eb="2">
      <t>スウ</t>
    </rPh>
    <phoneticPr fontId="5"/>
  </si>
  <si>
    <t>定額</t>
    <rPh sb="0" eb="2">
      <t>テイガク</t>
    </rPh>
    <phoneticPr fontId="5"/>
  </si>
  <si>
    <t>日数</t>
    <rPh sb="0" eb="2">
      <t>ニッスウ</t>
    </rPh>
    <phoneticPr fontId="5"/>
  </si>
  <si>
    <t>上限額</t>
  </si>
  <si>
    <t>km</t>
  </si>
  <si>
    <t>円</t>
    <rPh sb="0" eb="1">
      <t>エン</t>
    </rPh>
    <phoneticPr fontId="5"/>
  </si>
  <si>
    <t>h</t>
    <phoneticPr fontId="5"/>
  </si>
  <si>
    <t>夜</t>
    <rPh sb="0" eb="1">
      <t>ヨル</t>
    </rPh>
    <phoneticPr fontId="5"/>
  </si>
  <si>
    <t>自動車苑
（勤務地）</t>
    <rPh sb="0" eb="4">
      <t>ジドウシャエン</t>
    </rPh>
    <rPh sb="6" eb="9">
      <t>キンムチ</t>
    </rPh>
    <phoneticPr fontId="5"/>
  </si>
  <si>
    <t>山形県山形市旅篭町2-3-25</t>
    <rPh sb="0" eb="3">
      <t>ヤマガタケン</t>
    </rPh>
    <rPh sb="3" eb="6">
      <t>ヤマガタシ</t>
    </rPh>
    <rPh sb="6" eb="9">
      <t>ハタゴマチ</t>
    </rPh>
    <phoneticPr fontId="5"/>
  </si>
  <si>
    <t>宮城県仙台市太白区長町南4-20-6</t>
    <phoneticPr fontId="6"/>
  </si>
  <si>
    <t>無</t>
  </si>
  <si>
    <t>東北〇〇センター</t>
    <phoneticPr fontId="6"/>
  </si>
  <si>
    <t>山形県</t>
    <rPh sb="0" eb="3">
      <t>ヤマガタケン</t>
    </rPh>
    <phoneticPr fontId="6"/>
  </si>
  <si>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</si>
  <si>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</si>
  <si>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補助金申請額</t>
    <rPh sb="0" eb="3">
      <t>ホジョキン</t>
    </rPh>
    <rPh sb="3" eb="5">
      <t>シンセイ</t>
    </rPh>
    <rPh sb="5" eb="6">
      <t>ガク</t>
    </rPh>
    <phoneticPr fontId="5"/>
  </si>
  <si>
    <t>自己負担額</t>
  </si>
  <si>
    <t>自家用車使用の経路書</t>
    <rPh sb="0" eb="4">
      <t>ジカヨウシャ</t>
    </rPh>
    <rPh sb="4" eb="6">
      <t>シヨウ</t>
    </rPh>
    <rPh sb="7" eb="9">
      <t>ケイロ</t>
    </rPh>
    <rPh sb="9" eb="10">
      <t>ショ</t>
    </rPh>
    <phoneticPr fontId="5"/>
  </si>
  <si>
    <t>自家用車使用に伴う雑費領収書</t>
    <rPh sb="0" eb="4">
      <t>ジカヨウシャ</t>
    </rPh>
    <rPh sb="4" eb="6">
      <t>シヨウ</t>
    </rPh>
    <rPh sb="7" eb="8">
      <t>トモナ</t>
    </rPh>
    <rPh sb="9" eb="11">
      <t>ザッピ</t>
    </rPh>
    <rPh sb="11" eb="14">
      <t>リョウシュウショ</t>
    </rPh>
    <phoneticPr fontId="5"/>
  </si>
  <si>
    <t>（注）当該様式内に必要事項が記入しきれない場合には、適宜、別の用紙を用いて作成すること。</t>
  </si>
  <si>
    <t>研修等開催実績報告書&lt;補助対象事業者所有の自家用車を使用した場合&gt;</t>
  </si>
  <si>
    <t>研修等の開催に要した経費</t>
  </si>
  <si>
    <t>※会議費の根拠は、見積書等のとおり</t>
  </si>
  <si>
    <t>※旅費・諸謝金の積算方法は、別紙「行程表及び諸謝金等積算書」のとおり</t>
  </si>
  <si>
    <r>
      <rPr>
        <sz val="9"/>
        <color rgb="FF000000"/>
        <rFont val="游ゴシック"/>
        <family val="3"/>
        <charset val="128"/>
      </rPr>
      <t>　開催した研修、講演会等の旅行行程が複数ある場合には、原則として、</t>
    </r>
    <r>
      <rPr>
        <u/>
        <sz val="9"/>
        <color rgb="FF000000"/>
        <rFont val="游ゴシック"/>
        <family val="3"/>
        <charset val="128"/>
      </rPr>
      <t>当該研修、講演会等の旅行行程毎に本書を作成</t>
    </r>
    <r>
      <rPr>
        <sz val="9"/>
        <color rgb="FF000000"/>
        <rFont val="游ゴシック"/>
        <family val="3"/>
        <charset val="128"/>
      </rPr>
      <t>すること。また、当該様式内に必要事項が記入しきれない場合には、適宜、別の用紙を用いて作成すること。</t>
    </r>
  </si>
  <si>
    <t>行程表及び諸謝金等積算書&lt;補助対象事業者所有の自家用車を使用した場合&gt;</t>
  </si>
  <si>
    <t>宿泊費</t>
    <rPh sb="0" eb="1">
      <t>ヤド</t>
    </rPh>
    <rPh sb="2" eb="3">
      <t>ヒ</t>
    </rPh>
    <phoneticPr fontId="5"/>
  </si>
  <si>
    <t>定額</t>
  </si>
  <si>
    <t>公募要領２.（４）⑥に規定する補助金の交付に関して参考となる書類</t>
    <phoneticPr fontId="1"/>
  </si>
  <si>
    <t>　</t>
    <phoneticPr fontId="1"/>
  </si>
  <si>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1"/>
  </si>
  <si>
    <t>申請者</t>
  </si>
  <si>
    <t>　 令和○年○月○日付け文書をもって交付申請した 令和７年度被害者保護増進等事業費補助金（自動車事故被害者支援体制等整備事業（在宅療養環境整備事業））の補助対象事業（研修等経費に係る事業）については、研修等開催実績報告書の記載内容のとおり、当事業所所有の自家用車を使用して、当該補助対象事業を実施したことを確約します。</t>
    <phoneticPr fontId="2"/>
  </si>
  <si>
    <t>（注１）</t>
  </si>
  <si>
    <t>　本書は、実績報告書に添付した「研修等開催実績報告書」の件数（枚数）にかかわらず、１部作成して実績報告書に添付すること。</t>
    <rPh sb="2" eb="3">
      <t>ショ</t>
    </rPh>
    <rPh sb="5" eb="9">
      <t>ジッセキホウコク</t>
    </rPh>
    <rPh sb="16" eb="18">
      <t>ケンシュウ</t>
    </rPh>
    <rPh sb="18" eb="19">
      <t>トウ</t>
    </rPh>
    <rPh sb="19" eb="21">
      <t>カイサイ</t>
    </rPh>
    <rPh sb="21" eb="23">
      <t>ジッセキ</t>
    </rPh>
    <rPh sb="23" eb="26">
      <t>ホウコクショ</t>
    </rPh>
    <rPh sb="47" eb="51">
      <t>ジッセキホウコク</t>
    </rPh>
    <phoneticPr fontId="1"/>
  </si>
  <si>
    <t>（注２）</t>
  </si>
  <si>
    <t>　文書番号を付さない補助金交付申請書の場合については、文中の「○○○第○○○号」を「文書」に変更すること。</t>
    <rPh sb="34" eb="35">
      <t>ダイ</t>
    </rPh>
    <rPh sb="38" eb="39">
      <t>ゴウ</t>
    </rPh>
    <phoneticPr fontId="1"/>
  </si>
  <si>
    <t>公募要領２.（４）⑥に規定する補助金の交付に関して参考となる書類</t>
    <phoneticPr fontId="5"/>
  </si>
  <si>
    <t>　</t>
    <phoneticPr fontId="5"/>
  </si>
  <si>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5"/>
  </si>
  <si>
    <t>　 令和○年○月○日付け文書をもって交付申請した 令和７年度被害者保護増進等事業費補助金（自動車事故被害者支援体制等整備事業（在宅療養環境整備事業））の補助対象事業（研修等経費に係る事業）については、研修等開催実績報告書の記載内容のとおり、当施設の規定に則り、業務に使用する自家用自動車の登録を受けている自家用車を使用して、当該補助対象事業を実施したことを確約します。</t>
  </si>
  <si>
    <t>　本書は、実績報告書に添付した「研修等開催実績報告書」の件数（枚数）にかかわらず、１部作成して実績報告書に添付すること。</t>
    <rPh sb="5" eb="9">
      <t>ジッセキホウコク</t>
    </rPh>
    <rPh sb="19" eb="21">
      <t>カイサイ</t>
    </rPh>
    <rPh sb="47" eb="51">
      <t>ジッセキホウコク</t>
    </rPh>
    <phoneticPr fontId="6"/>
  </si>
  <si>
    <t>　文書番号を付さない補助金交付申請書の場合については、文中の「○○○第○○○号」を「文書」に変更すること。</t>
    <rPh sb="34" eb="35">
      <t>ダイ</t>
    </rPh>
    <rPh sb="38" eb="39">
      <t>ゴウ</t>
    </rPh>
    <phoneticPr fontId="5"/>
  </si>
  <si>
    <t>行政職</t>
    <rPh sb="0" eb="3">
      <t>ギョウセイショク</t>
    </rPh>
    <phoneticPr fontId="5"/>
  </si>
  <si>
    <t>役職</t>
    <rPh sb="0" eb="2">
      <t>ヤクショク</t>
    </rPh>
    <phoneticPr fontId="5"/>
  </si>
  <si>
    <t>分類</t>
    <rPh sb="0" eb="2">
      <t>ブンルイ</t>
    </rPh>
    <phoneticPr fontId="5"/>
  </si>
  <si>
    <t>諸謝金</t>
    <rPh sb="0" eb="3">
      <t>ショシャキン</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</si>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</sst>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円&quot;"/>
    <numFmt numFmtId="177" formatCode="ggge&quot;年&quot;m&quot;月&quot;d&quot;日&quot;\(aaa\)"/>
    <numFmt numFmtId="178" formatCode="gggyy&quot;年&quot;m&quot;月&quot;d&quot;日&quot;"/>
    <numFmt numFmtId="179" formatCode="#,##0;[Red]#,##0"/>
    <numFmt numFmtId="180" formatCode="0.0"/>
    <numFmt numFmtId="181" formatCode="#,##0.0;[Red]#,##0.0"/>
  </numFmts>
  <fonts count="25">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b/>
      <sz val="9"/>
      <color theme="1"/>
      <name val="游ゴシック"/>
      <family val="3"/>
      <charset val="128"/>
    </font>
    <font>
      <sz val="9"/>
      <color theme="1"/>
      <name val="游ゴシック"/>
      <family val="3"/>
      <charset val="128"/>
    </font>
    <font>
      <sz val="10"/>
      <color theme="1"/>
      <name val="游ゴシック"/>
      <family val="3"/>
      <charset val="128"/>
    </font>
    <font>
      <sz val="8"/>
      <color theme="1"/>
      <name val="游ゴシック"/>
      <family val="3"/>
      <charset val="128"/>
    </font>
    <font>
      <b/>
      <sz val="10"/>
      <color theme="1"/>
      <name val="游ゴシック"/>
      <family val="3"/>
      <charset val="128"/>
    </font>
    <font>
      <sz val="11"/>
      <name val="ＭＳ Ｐゴシック"/>
      <family val="3"/>
      <charset val="128"/>
    </font>
    <font>
      <sz val="8"/>
      <name val="游ゴシック"/>
      <family val="3"/>
      <charset val="128"/>
    </font>
    <font>
      <sz val="11"/>
      <color theme="1"/>
      <name val="游ゴシック"/>
      <family val="3"/>
      <charset val="128"/>
    </font>
    <font>
      <b/>
      <sz val="16"/>
      <name val="游ゴシック"/>
      <family val="3"/>
      <charset val="128"/>
    </font>
    <font>
      <b/>
      <sz val="11"/>
      <name val="游ゴシック"/>
      <family val="3"/>
      <charset val="128"/>
    </font>
    <font>
      <sz val="9"/>
      <color rgb="FF000000"/>
      <name val="游ゴシック"/>
      <family val="3"/>
      <charset val="128"/>
    </font>
    <font>
      <u/>
      <sz val="9"/>
      <color rgb="FF000000"/>
      <name val="游ゴシック"/>
      <family val="3"/>
      <charset val="128"/>
    </font>
    <font>
      <b/>
      <sz val="9"/>
      <color rgb="FF000000"/>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12">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7" fillId="0" borderId="0">
      <alignment vertical="center"/>
    </xf>
    <xf numFmtId="0" fontId="4" fillId="0" borderId="0">
      <alignment vertical="center"/>
    </xf>
    <xf numFmtId="0" fontId="3" fillId="0" borderId="0">
      <alignment vertical="center"/>
    </xf>
  </cellStyleXfs>
  <cellXfs count="286">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177" fontId="8" fillId="0" borderId="0" xfId="4" applyNumberFormat="1" applyFont="1">
      <alignment vertical="center"/>
    </xf>
    <xf numFmtId="0" fontId="8" fillId="0" borderId="0" xfId="0" applyFont="1">
      <alignment vertical="center"/>
    </xf>
    <xf numFmtId="0" fontId="7" fillId="0" borderId="0" xfId="4" applyFont="1" applyAlignment="1">
      <alignment horizontal="left" vertical="center"/>
    </xf>
    <xf numFmtId="0" fontId="8" fillId="0" borderId="0" xfId="4" applyFont="1">
      <alignment vertical="center"/>
    </xf>
    <xf numFmtId="0" fontId="8" fillId="0" borderId="0" xfId="0" applyFont="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center"/>
    </xf>
    <xf numFmtId="0" fontId="8" fillId="0" borderId="0" xfId="4" applyFont="1" applyAlignment="1">
      <alignment horizontal="left" vertical="top" wrapText="1"/>
    </xf>
    <xf numFmtId="0" fontId="8" fillId="0" borderId="7" xfId="0" applyFont="1" applyBorder="1" applyAlignment="1" applyProtection="1">
      <alignment horizontal="center" vertical="center" shrinkToFit="1"/>
      <protection locked="0"/>
    </xf>
    <xf numFmtId="0" fontId="7"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justify" vertical="center"/>
    </xf>
    <xf numFmtId="0" fontId="13" fillId="0" borderId="0" xfId="4" applyFont="1">
      <alignment vertical="center"/>
    </xf>
    <xf numFmtId="0" fontId="13" fillId="0" borderId="0" xfId="0" applyFont="1">
      <alignment vertical="center"/>
    </xf>
    <xf numFmtId="0" fontId="7" fillId="0" borderId="0" xfId="4" applyFont="1">
      <alignment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0" fontId="14" fillId="0" borderId="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4" fillId="0" borderId="10" xfId="0" applyFont="1" applyBorder="1" applyAlignment="1">
      <alignment horizontal="center" vertical="center" wrapText="1" shrinkToFi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14" fillId="0" borderId="18" xfId="0" applyFont="1" applyBorder="1" applyAlignment="1">
      <alignment horizontal="center" vertical="center" wrapText="1" shrinkToFit="1"/>
    </xf>
    <xf numFmtId="0" fontId="14" fillId="0" borderId="24" xfId="0" applyFont="1" applyBorder="1" applyAlignment="1">
      <alignment horizontal="center" vertical="center" shrinkToFit="1"/>
    </xf>
    <xf numFmtId="0" fontId="14" fillId="0" borderId="21" xfId="0" applyFont="1" applyBorder="1" applyAlignment="1">
      <alignment horizontal="center" vertical="center" shrinkToFit="1"/>
    </xf>
    <xf numFmtId="0" fontId="13" fillId="0" borderId="2" xfId="0" applyFont="1" applyBorder="1" applyAlignment="1">
      <alignment horizontal="right" vertical="top" shrinkToFit="1"/>
    </xf>
    <xf numFmtId="0" fontId="13" fillId="0" borderId="6" xfId="0" applyFont="1" applyBorder="1" applyAlignment="1">
      <alignment horizontal="right" vertical="top" wrapText="1" shrinkToFit="1"/>
    </xf>
    <xf numFmtId="0" fontId="13" fillId="0" borderId="11" xfId="0" applyFont="1" applyBorder="1" applyAlignment="1">
      <alignment horizontal="right" vertical="top" shrinkToFit="1"/>
    </xf>
    <xf numFmtId="0" fontId="13" fillId="0" borderId="11" xfId="0" applyFont="1" applyBorder="1" applyAlignment="1">
      <alignment horizontal="right" vertical="top" wrapText="1" shrinkToFit="1"/>
    </xf>
    <xf numFmtId="0" fontId="13" fillId="0" borderId="19" xfId="0" applyFont="1" applyBorder="1" applyAlignment="1">
      <alignment horizontal="right" vertical="top" wrapText="1"/>
    </xf>
    <xf numFmtId="0" fontId="13" fillId="0" borderId="19" xfId="0" applyFont="1" applyBorder="1" applyAlignment="1">
      <alignment horizontal="right" vertical="top"/>
    </xf>
    <xf numFmtId="0" fontId="13" fillId="0" borderId="19" xfId="0" applyFont="1" applyBorder="1" applyAlignment="1">
      <alignment horizontal="right" vertical="top" wrapText="1" shrinkToFit="1"/>
    </xf>
    <xf numFmtId="0" fontId="13" fillId="0" borderId="19" xfId="0" applyFont="1" applyBorder="1" applyAlignment="1">
      <alignment horizontal="right" vertical="top" shrinkToFit="1"/>
    </xf>
    <xf numFmtId="0" fontId="13" fillId="0" borderId="15" xfId="0" applyFont="1" applyBorder="1" applyAlignment="1">
      <alignment horizontal="right" vertical="top" shrinkToFit="1"/>
    </xf>
    <xf numFmtId="0" fontId="8" fillId="0" borderId="0" xfId="0" applyFont="1" applyAlignment="1">
      <alignment horizontal="right" vertical="top"/>
    </xf>
    <xf numFmtId="0" fontId="13" fillId="0" borderId="12" xfId="0" applyFont="1" applyBorder="1" applyAlignment="1">
      <alignment horizontal="center" vertical="center" shrinkToFit="1"/>
    </xf>
    <xf numFmtId="0" fontId="15" fillId="0" borderId="20" xfId="0" applyFont="1" applyBorder="1" applyAlignment="1" applyProtection="1">
      <alignment horizontal="center" vertical="center" shrinkToFit="1"/>
      <protection locked="0"/>
    </xf>
    <xf numFmtId="179" fontId="13" fillId="2" borderId="20" xfId="6" applyNumberFormat="1" applyFont="1" applyFill="1" applyBorder="1" applyAlignment="1">
      <alignment vertical="center" shrinkToFit="1"/>
    </xf>
    <xf numFmtId="179" fontId="13" fillId="2" borderId="3" xfId="6" applyNumberFormat="1" applyFont="1" applyFill="1" applyBorder="1" applyAlignment="1">
      <alignment vertical="center" shrinkToFit="1"/>
    </xf>
    <xf numFmtId="179" fontId="13" fillId="2" borderId="16" xfId="6" applyNumberFormat="1" applyFont="1" applyFill="1" applyBorder="1" applyAlignment="1">
      <alignment vertical="center" shrinkToFit="1"/>
    </xf>
    <xf numFmtId="179" fontId="13" fillId="2" borderId="35" xfId="6" applyNumberFormat="1" applyFont="1" applyFill="1" applyBorder="1" applyAlignment="1">
      <alignment vertical="center" shrinkToFit="1"/>
    </xf>
    <xf numFmtId="0" fontId="13" fillId="0" borderId="13" xfId="0" applyFont="1" applyBorder="1" applyAlignment="1">
      <alignment horizontal="center" vertical="center" shrinkToFit="1"/>
    </xf>
    <xf numFmtId="179" fontId="13" fillId="2" borderId="21" xfId="6" applyNumberFormat="1" applyFont="1" applyFill="1" applyBorder="1" applyAlignment="1">
      <alignment vertical="center" shrinkToFit="1"/>
    </xf>
    <xf numFmtId="179" fontId="13" fillId="2" borderId="24" xfId="6" applyNumberFormat="1" applyFont="1" applyFill="1" applyBorder="1" applyAlignment="1">
      <alignment vertical="center" shrinkToFit="1"/>
    </xf>
    <xf numFmtId="179" fontId="13" fillId="2" borderId="17" xfId="6" applyNumberFormat="1" applyFont="1" applyFill="1" applyBorder="1" applyAlignment="1">
      <alignment vertical="center" shrinkToFit="1"/>
    </xf>
    <xf numFmtId="0" fontId="13" fillId="0" borderId="40"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Alignment="1">
      <alignment vertical="center" shrinkToFit="1"/>
    </xf>
    <xf numFmtId="0" fontId="12" fillId="0" borderId="0" xfId="0" applyFont="1" applyAlignment="1">
      <alignment vertical="center" shrinkToFit="1"/>
    </xf>
    <xf numFmtId="38" fontId="12" fillId="0" borderId="0" xfId="0" applyNumberFormat="1" applyFont="1" applyAlignment="1">
      <alignment horizontal="center" vertical="center" shrinkToFit="1"/>
    </xf>
    <xf numFmtId="14" fontId="15" fillId="0" borderId="3" xfId="0" applyNumberFormat="1" applyFont="1" applyBorder="1" applyAlignment="1" applyProtection="1">
      <alignment horizontal="center" vertical="center" shrinkToFit="1"/>
      <protection locked="0"/>
    </xf>
    <xf numFmtId="20" fontId="15" fillId="0" borderId="7" xfId="0" applyNumberFormat="1" applyFont="1" applyBorder="1" applyAlignment="1" applyProtection="1">
      <alignment horizontal="center" vertical="center" shrinkToFit="1"/>
      <protection locked="0"/>
    </xf>
    <xf numFmtId="20" fontId="15" fillId="0" borderId="12" xfId="0" applyNumberFormat="1" applyFont="1" applyBorder="1" applyAlignment="1" applyProtection="1">
      <alignment horizontal="center" vertical="center" shrinkToFit="1"/>
      <protection locked="0"/>
    </xf>
    <xf numFmtId="0" fontId="15" fillId="0" borderId="20" xfId="0" applyFont="1" applyBorder="1" applyAlignment="1" applyProtection="1">
      <alignment horizontal="justify" vertical="center" wrapText="1"/>
      <protection locked="0"/>
    </xf>
    <xf numFmtId="179" fontId="15" fillId="0" borderId="3" xfId="6" applyNumberFormat="1" applyFont="1" applyFill="1" applyBorder="1" applyAlignment="1" applyProtection="1">
      <alignment vertical="center" shrinkToFit="1"/>
      <protection locked="0"/>
    </xf>
    <xf numFmtId="179" fontId="15" fillId="0" borderId="20" xfId="6" applyNumberFormat="1" applyFont="1" applyFill="1" applyBorder="1" applyAlignment="1" applyProtection="1">
      <alignment vertical="center" shrinkToFit="1"/>
      <protection locked="0"/>
    </xf>
    <xf numFmtId="20" fontId="15" fillId="0" borderId="8" xfId="0" applyNumberFormat="1" applyFont="1" applyBorder="1" applyAlignment="1" applyProtection="1">
      <alignment horizontal="center" vertical="center" shrinkToFit="1"/>
      <protection locked="0"/>
    </xf>
    <xf numFmtId="20" fontId="15" fillId="0" borderId="13" xfId="0" applyNumberFormat="1" applyFont="1" applyBorder="1" applyAlignment="1" applyProtection="1">
      <alignment horizontal="center" vertical="center" shrinkToFit="1"/>
      <protection locked="0"/>
    </xf>
    <xf numFmtId="0" fontId="15" fillId="0" borderId="21" xfId="0" applyFont="1" applyBorder="1" applyAlignment="1" applyProtection="1">
      <alignment horizontal="justify" vertical="center" wrapText="1"/>
      <protection locked="0"/>
    </xf>
    <xf numFmtId="179" fontId="15" fillId="0" borderId="21" xfId="6" applyNumberFormat="1" applyFont="1" applyFill="1" applyBorder="1" applyAlignment="1" applyProtection="1">
      <alignment vertical="center" shrinkToFit="1"/>
      <protection locked="0"/>
    </xf>
    <xf numFmtId="14" fontId="15" fillId="0" borderId="24" xfId="0" applyNumberFormat="1" applyFont="1" applyBorder="1" applyAlignment="1" applyProtection="1">
      <alignment horizontal="center" vertical="center" shrinkToFit="1"/>
      <protection locked="0"/>
    </xf>
    <xf numFmtId="0" fontId="15" fillId="0" borderId="21" xfId="0" applyFont="1" applyBorder="1" applyAlignment="1" applyProtection="1">
      <alignment vertical="center" wrapText="1"/>
      <protection locked="0"/>
    </xf>
    <xf numFmtId="0" fontId="15" fillId="0" borderId="21" xfId="0" applyFont="1" applyBorder="1" applyAlignment="1" applyProtection="1">
      <alignment horizontal="center" vertical="center" shrinkToFit="1"/>
      <protection locked="0"/>
    </xf>
    <xf numFmtId="179" fontId="15" fillId="0" borderId="19" xfId="6" applyNumberFormat="1" applyFont="1" applyFill="1" applyBorder="1" applyAlignment="1" applyProtection="1">
      <alignment vertical="center" shrinkToFit="1"/>
      <protection locked="0"/>
    </xf>
    <xf numFmtId="179" fontId="13" fillId="2" borderId="19" xfId="6" applyNumberFormat="1" applyFont="1" applyFill="1" applyBorder="1" applyAlignment="1">
      <alignment vertical="center" shrinkToFit="1"/>
    </xf>
    <xf numFmtId="179" fontId="13" fillId="2" borderId="15" xfId="6" applyNumberFormat="1" applyFont="1" applyFill="1" applyBorder="1" applyAlignment="1">
      <alignment vertical="center" shrinkToFit="1"/>
    </xf>
    <xf numFmtId="179" fontId="13" fillId="2" borderId="26" xfId="0" applyNumberFormat="1" applyFont="1" applyFill="1" applyBorder="1" applyAlignment="1">
      <alignment horizontal="right" vertical="center"/>
    </xf>
    <xf numFmtId="179" fontId="13" fillId="2" borderId="26" xfId="6" applyNumberFormat="1" applyFont="1" applyFill="1" applyBorder="1" applyAlignment="1">
      <alignment vertical="center" shrinkToFit="1"/>
    </xf>
    <xf numFmtId="179" fontId="13" fillId="2" borderId="40" xfId="6" applyNumberFormat="1" applyFont="1" applyFill="1" applyBorder="1" applyAlignment="1">
      <alignment vertical="center" shrinkToFit="1"/>
    </xf>
    <xf numFmtId="179" fontId="13" fillId="2" borderId="41" xfId="6" applyNumberFormat="1" applyFont="1" applyFill="1" applyBorder="1" applyAlignment="1">
      <alignment vertical="center" shrinkToFit="1"/>
    </xf>
    <xf numFmtId="0" fontId="8" fillId="0" borderId="0" xfId="4" applyFont="1" applyAlignment="1" applyProtection="1">
      <alignment horizontal="left" vertical="center"/>
      <protection locked="0"/>
    </xf>
    <xf numFmtId="0" fontId="14" fillId="0" borderId="17" xfId="0" applyFont="1" applyBorder="1" applyAlignment="1">
      <alignment horizontal="center" vertical="center" shrinkToFit="1"/>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13" fillId="0" borderId="0" xfId="0" applyFont="1" applyAlignment="1">
      <alignment horizontal="left" vertical="center"/>
    </xf>
    <xf numFmtId="0" fontId="14" fillId="0" borderId="24" xfId="0" applyFont="1" applyBorder="1" applyAlignment="1">
      <alignment horizontal="center" vertical="center" wrapText="1" shrinkToFit="1"/>
    </xf>
    <xf numFmtId="0" fontId="14" fillId="0" borderId="29" xfId="0" applyFont="1" applyBorder="1" applyAlignment="1">
      <alignment horizontal="center" vertical="center" shrinkToFit="1"/>
    </xf>
    <xf numFmtId="0" fontId="13" fillId="0" borderId="30" xfId="0" applyFont="1" applyBorder="1" applyAlignment="1">
      <alignment horizontal="right" vertical="top" shrinkToFit="1"/>
    </xf>
    <xf numFmtId="38" fontId="13" fillId="0" borderId="0" xfId="6" applyFont="1" applyFill="1" applyBorder="1" applyAlignment="1">
      <alignment vertical="center" wrapText="1" shrinkToFit="1"/>
    </xf>
    <xf numFmtId="38" fontId="13" fillId="0" borderId="22" xfId="6" applyFont="1" applyFill="1" applyBorder="1" applyAlignment="1">
      <alignment vertical="center" wrapText="1" shrinkToFit="1"/>
    </xf>
    <xf numFmtId="0" fontId="8" fillId="0" borderId="4" xfId="0" applyFont="1" applyBorder="1" applyAlignment="1">
      <alignment vertical="center" wrapText="1" shrinkToFit="1"/>
    </xf>
    <xf numFmtId="0" fontId="8" fillId="0" borderId="9" xfId="0" applyFont="1" applyBorder="1" applyAlignment="1" applyProtection="1">
      <alignment vertical="center" shrinkToFit="1"/>
      <protection locked="0"/>
    </xf>
    <xf numFmtId="0" fontId="8" fillId="0" borderId="9" xfId="0" applyFont="1" applyBorder="1" applyAlignment="1">
      <alignment vertical="center" wrapText="1" shrinkToFit="1"/>
    </xf>
    <xf numFmtId="0" fontId="8" fillId="0" borderId="41" xfId="0" applyFont="1" applyBorder="1" applyAlignment="1" applyProtection="1">
      <alignment vertical="center" shrinkToFit="1"/>
      <protection locked="0"/>
    </xf>
    <xf numFmtId="179" fontId="13" fillId="2" borderId="9" xfId="6" applyNumberFormat="1" applyFont="1" applyFill="1" applyBorder="1" applyAlignment="1">
      <alignment vertical="center" shrinkToFit="1"/>
    </xf>
    <xf numFmtId="0" fontId="13" fillId="0" borderId="2" xfId="0" applyFont="1" applyBorder="1" applyAlignment="1">
      <alignment horizontal="right" vertical="center" shrinkToFit="1"/>
    </xf>
    <xf numFmtId="179" fontId="13" fillId="2" borderId="43" xfId="6" applyNumberFormat="1" applyFont="1" applyFill="1" applyBorder="1" applyAlignment="1">
      <alignment vertical="center" shrinkToFit="1"/>
    </xf>
    <xf numFmtId="179" fontId="13" fillId="2" borderId="4" xfId="6" applyNumberFormat="1" applyFont="1" applyFill="1" applyBorder="1" applyAlignment="1">
      <alignment vertical="center" shrinkToFit="1"/>
    </xf>
    <xf numFmtId="179" fontId="13" fillId="2" borderId="32" xfId="6" applyNumberFormat="1" applyFont="1" applyFill="1" applyBorder="1" applyAlignment="1">
      <alignment vertical="center" shrinkToFit="1"/>
    </xf>
    <xf numFmtId="0" fontId="13" fillId="0" borderId="25" xfId="0" applyFont="1" applyBorder="1" applyAlignment="1">
      <alignment vertical="center" shrinkToFit="1"/>
    </xf>
    <xf numFmtId="0" fontId="16" fillId="0" borderId="0" xfId="0" applyFont="1" applyAlignment="1">
      <alignment vertical="center" shrinkToFit="1"/>
    </xf>
    <xf numFmtId="0" fontId="16" fillId="0" borderId="22" xfId="0" applyFont="1" applyBorder="1" applyAlignment="1">
      <alignment vertical="center" shrinkToFit="1"/>
    </xf>
    <xf numFmtId="38" fontId="13" fillId="0" borderId="0" xfId="6" applyFont="1" applyFill="1" applyBorder="1" applyAlignment="1" applyProtection="1">
      <alignment vertical="center" wrapText="1" shrinkToFit="1"/>
    </xf>
    <xf numFmtId="38" fontId="13" fillId="0" borderId="22" xfId="6" applyFont="1" applyFill="1" applyBorder="1" applyAlignment="1" applyProtection="1">
      <alignment vertical="center" wrapText="1" shrinkToFit="1"/>
    </xf>
    <xf numFmtId="0" fontId="8" fillId="0" borderId="9" xfId="0" applyFont="1" applyBorder="1" applyAlignment="1">
      <alignment vertical="center" shrinkToFit="1"/>
    </xf>
    <xf numFmtId="0" fontId="8" fillId="0" borderId="41" xfId="0" applyFont="1" applyBorder="1" applyAlignment="1">
      <alignment vertical="center" shrinkToFit="1"/>
    </xf>
    <xf numFmtId="14" fontId="13" fillId="0" borderId="3" xfId="0" applyNumberFormat="1" applyFont="1" applyBorder="1" applyAlignment="1">
      <alignment horizontal="center" vertical="center" shrinkToFit="1"/>
    </xf>
    <xf numFmtId="20" fontId="13" fillId="0" borderId="7" xfId="0" applyNumberFormat="1" applyFont="1" applyBorder="1" applyAlignment="1">
      <alignment horizontal="center" vertical="center" shrinkToFit="1"/>
    </xf>
    <xf numFmtId="20" fontId="13" fillId="0" borderId="12" xfId="0" applyNumberFormat="1" applyFont="1" applyBorder="1" applyAlignment="1">
      <alignment horizontal="center" vertical="center" shrinkToFit="1"/>
    </xf>
    <xf numFmtId="0" fontId="15" fillId="0" borderId="20"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20" xfId="0" applyFont="1" applyBorder="1" applyAlignment="1">
      <alignment horizontal="right" vertical="center" shrinkToFit="1"/>
    </xf>
    <xf numFmtId="0" fontId="15" fillId="0" borderId="20" xfId="0" applyFont="1" applyBorder="1" applyAlignment="1">
      <alignment horizontal="center" vertical="center" shrinkToFit="1"/>
    </xf>
    <xf numFmtId="179" fontId="15" fillId="0" borderId="3" xfId="6" applyNumberFormat="1" applyFont="1" applyFill="1" applyBorder="1" applyAlignment="1" applyProtection="1">
      <alignment vertical="center" shrinkToFit="1"/>
    </xf>
    <xf numFmtId="179" fontId="15" fillId="0" borderId="16" xfId="6" applyNumberFormat="1" applyFont="1" applyFill="1" applyBorder="1" applyAlignment="1" applyProtection="1">
      <alignment vertical="center" shrinkToFit="1"/>
    </xf>
    <xf numFmtId="179" fontId="15" fillId="0" borderId="20" xfId="6" applyNumberFormat="1" applyFont="1" applyFill="1" applyBorder="1" applyAlignment="1" applyProtection="1">
      <alignment vertical="center" shrinkToFit="1"/>
    </xf>
    <xf numFmtId="179" fontId="13" fillId="2" borderId="20" xfId="6" applyNumberFormat="1" applyFont="1" applyFill="1" applyBorder="1" applyAlignment="1" applyProtection="1">
      <alignment vertical="center" shrinkToFit="1"/>
    </xf>
    <xf numFmtId="179" fontId="13" fillId="2" borderId="3" xfId="6" applyNumberFormat="1" applyFont="1" applyFill="1" applyBorder="1" applyAlignment="1" applyProtection="1">
      <alignment vertical="center" shrinkToFit="1"/>
    </xf>
    <xf numFmtId="179" fontId="13" fillId="2" borderId="16" xfId="6" applyNumberFormat="1" applyFont="1" applyFill="1" applyBorder="1" applyAlignment="1" applyProtection="1">
      <alignment vertical="center" shrinkToFit="1"/>
    </xf>
    <xf numFmtId="179" fontId="13" fillId="2" borderId="35" xfId="6" applyNumberFormat="1" applyFont="1" applyFill="1" applyBorder="1" applyAlignment="1" applyProtection="1">
      <alignment vertical="center" shrinkToFit="1"/>
    </xf>
    <xf numFmtId="20" fontId="13" fillId="0" borderId="8" xfId="0" applyNumberFormat="1" applyFont="1" applyBorder="1" applyAlignment="1">
      <alignment horizontal="center" vertical="center" shrinkToFit="1"/>
    </xf>
    <xf numFmtId="20" fontId="13" fillId="0" borderId="13" xfId="0" applyNumberFormat="1" applyFont="1" applyBorder="1" applyAlignment="1">
      <alignment horizontal="center" vertical="center" shrinkToFit="1"/>
    </xf>
    <xf numFmtId="0" fontId="15" fillId="0" borderId="21"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1" xfId="0" applyFont="1" applyBorder="1" applyAlignment="1">
      <alignment horizontal="right" vertical="center" shrinkToFit="1"/>
    </xf>
    <xf numFmtId="179" fontId="13" fillId="0" borderId="24" xfId="6" applyNumberFormat="1" applyFont="1" applyFill="1" applyBorder="1" applyAlignment="1" applyProtection="1">
      <alignment vertical="center" shrinkToFit="1"/>
    </xf>
    <xf numFmtId="179" fontId="13" fillId="0" borderId="21" xfId="6" applyNumberFormat="1" applyFont="1" applyFill="1" applyBorder="1" applyAlignment="1" applyProtection="1">
      <alignment vertical="center" shrinkToFit="1"/>
    </xf>
    <xf numFmtId="179" fontId="13" fillId="2" borderId="21" xfId="6" applyNumberFormat="1" applyFont="1" applyFill="1" applyBorder="1" applyAlignment="1" applyProtection="1">
      <alignment vertical="center" shrinkToFit="1"/>
    </xf>
    <xf numFmtId="179" fontId="13" fillId="2" borderId="17" xfId="6" applyNumberFormat="1" applyFont="1" applyFill="1" applyBorder="1" applyAlignment="1" applyProtection="1">
      <alignment vertical="center" shrinkToFit="1"/>
    </xf>
    <xf numFmtId="14" fontId="13" fillId="0" borderId="24" xfId="0" applyNumberFormat="1" applyFont="1" applyBorder="1" applyAlignment="1">
      <alignment horizontal="center" vertical="center" shrinkToFit="1"/>
    </xf>
    <xf numFmtId="179" fontId="15" fillId="0" borderId="17" xfId="6" applyNumberFormat="1" applyFont="1" applyFill="1" applyBorder="1" applyAlignment="1" applyProtection="1">
      <alignment vertical="center" shrinkToFit="1"/>
    </xf>
    <xf numFmtId="179" fontId="15" fillId="0" borderId="21" xfId="6" applyNumberFormat="1" applyFont="1" applyFill="1" applyBorder="1" applyAlignment="1" applyProtection="1">
      <alignment vertical="center" shrinkToFit="1"/>
    </xf>
    <xf numFmtId="179" fontId="13" fillId="2" borderId="24" xfId="6" applyNumberFormat="1" applyFont="1" applyFill="1" applyBorder="1" applyAlignment="1" applyProtection="1">
      <alignment vertical="center" shrinkToFit="1"/>
    </xf>
    <xf numFmtId="179" fontId="13" fillId="2" borderId="4" xfId="6" applyNumberFormat="1" applyFont="1" applyFill="1" applyBorder="1" applyAlignment="1" applyProtection="1">
      <alignment vertical="center" shrinkToFit="1"/>
    </xf>
    <xf numFmtId="179" fontId="13" fillId="2" borderId="26" xfId="6" applyNumberFormat="1" applyFont="1" applyFill="1" applyBorder="1" applyAlignment="1" applyProtection="1">
      <alignment vertical="center" shrinkToFit="1"/>
    </xf>
    <xf numFmtId="179" fontId="13" fillId="2" borderId="41" xfId="6" applyNumberFormat="1" applyFont="1" applyFill="1" applyBorder="1" applyAlignment="1" applyProtection="1">
      <alignment vertical="center" shrinkToFit="1"/>
    </xf>
    <xf numFmtId="179" fontId="13" fillId="2" borderId="32" xfId="6" applyNumberFormat="1" applyFont="1" applyFill="1" applyBorder="1" applyAlignment="1" applyProtection="1">
      <alignment vertical="center" shrinkToFit="1"/>
    </xf>
    <xf numFmtId="0" fontId="8" fillId="0" borderId="24" xfId="0" applyFont="1" applyBorder="1">
      <alignment vertical="center"/>
    </xf>
    <xf numFmtId="0" fontId="8" fillId="0" borderId="43" xfId="0" applyFont="1" applyBorder="1">
      <alignment vertical="center"/>
    </xf>
    <xf numFmtId="0" fontId="10" fillId="0" borderId="0" xfId="10" applyFont="1">
      <alignment vertical="center"/>
    </xf>
    <xf numFmtId="0" fontId="10" fillId="0" borderId="0" xfId="11" applyFont="1" applyAlignment="1">
      <alignment vertical="center" wrapText="1"/>
    </xf>
    <xf numFmtId="0" fontId="18" fillId="0" borderId="0" xfId="11" applyFont="1">
      <alignment vertical="center"/>
    </xf>
    <xf numFmtId="0" fontId="10" fillId="0" borderId="0" xfId="11" applyFont="1">
      <alignment vertical="center"/>
    </xf>
    <xf numFmtId="180" fontId="15" fillId="0" borderId="20" xfId="0" applyNumberFormat="1" applyFont="1" applyBorder="1" applyAlignment="1" applyProtection="1">
      <alignment horizontal="right" vertical="center" shrinkToFit="1"/>
      <protection locked="0"/>
    </xf>
    <xf numFmtId="180" fontId="15" fillId="0" borderId="21" xfId="0" applyNumberFormat="1" applyFont="1" applyBorder="1" applyAlignment="1" applyProtection="1">
      <alignment horizontal="right" vertical="center" shrinkToFit="1"/>
      <protection locked="0"/>
    </xf>
    <xf numFmtId="181" fontId="15" fillId="0" borderId="16" xfId="6" applyNumberFormat="1" applyFont="1" applyFill="1" applyBorder="1" applyAlignment="1" applyProtection="1">
      <alignment vertical="center" shrinkToFit="1"/>
      <protection locked="0"/>
    </xf>
    <xf numFmtId="181" fontId="15" fillId="0" borderId="17" xfId="6" applyNumberFormat="1" applyFont="1" applyFill="1" applyBorder="1" applyAlignment="1" applyProtection="1">
      <alignment vertical="center" shrinkToFit="1"/>
      <protection locked="0"/>
    </xf>
    <xf numFmtId="181" fontId="15" fillId="0" borderId="15" xfId="6" applyNumberFormat="1" applyFont="1" applyFill="1" applyBorder="1" applyAlignment="1" applyProtection="1">
      <alignment vertical="center" shrinkToFit="1"/>
      <protection locked="0"/>
    </xf>
    <xf numFmtId="179" fontId="15" fillId="2" borderId="31" xfId="6" applyNumberFormat="1" applyFont="1" applyFill="1" applyBorder="1" applyAlignment="1" applyProtection="1">
      <alignment vertical="center" shrinkToFit="1"/>
    </xf>
    <xf numFmtId="179" fontId="15" fillId="2" borderId="29" xfId="6" applyNumberFormat="1" applyFont="1" applyFill="1" applyBorder="1" applyAlignment="1" applyProtection="1">
      <alignment vertical="center" shrinkToFit="1"/>
    </xf>
    <xf numFmtId="0" fontId="8" fillId="0" borderId="34" xfId="4" applyFont="1" applyBorder="1" applyAlignment="1">
      <alignment horizontal="center" vertical="center"/>
    </xf>
    <xf numFmtId="0" fontId="8" fillId="0" borderId="34" xfId="4" applyFont="1" applyBorder="1" applyAlignment="1">
      <alignment horizontal="left" vertical="center" shrinkToFit="1"/>
    </xf>
    <xf numFmtId="0" fontId="8" fillId="0" borderId="34" xfId="4" applyFont="1" applyBorder="1" applyAlignment="1">
      <alignment horizontal="left" vertical="center"/>
    </xf>
    <xf numFmtId="0" fontId="8" fillId="0" borderId="0" xfId="8" applyFont="1" applyAlignment="1">
      <alignment horizontal="left" vertical="center"/>
    </xf>
    <xf numFmtId="0" fontId="7" fillId="0" borderId="0" xfId="4" applyFont="1" applyAlignment="1">
      <alignment horizontal="left" vertical="center"/>
    </xf>
    <xf numFmtId="0" fontId="7" fillId="0" borderId="0" xfId="4" applyFont="1" applyAlignment="1">
      <alignment horizontal="center" vertical="center"/>
    </xf>
    <xf numFmtId="0" fontId="8" fillId="0" borderId="0" xfId="8" applyFont="1" applyAlignment="1">
      <alignment horizontal="left" vertical="center" wrapText="1"/>
    </xf>
    <xf numFmtId="0" fontId="13" fillId="0" borderId="0" xfId="4" applyFont="1" applyAlignment="1">
      <alignment horizontal="left" vertical="center"/>
    </xf>
    <xf numFmtId="0" fontId="0" fillId="0" borderId="0" xfId="0" applyAlignment="1">
      <alignment horizontal="left" vertical="center"/>
    </xf>
    <xf numFmtId="0" fontId="13" fillId="0" borderId="0" xfId="4" applyFont="1" applyAlignment="1">
      <alignment horizontal="left" vertical="center" shrinkToFit="1"/>
    </xf>
    <xf numFmtId="0" fontId="0" fillId="0" borderId="0" xfId="0" applyAlignment="1">
      <alignment horizontal="left" vertical="center" shrinkToFit="1"/>
    </xf>
    <xf numFmtId="0" fontId="8" fillId="0" borderId="0" xfId="4" applyFont="1" applyAlignment="1">
      <alignment horizontal="left" vertical="center"/>
    </xf>
    <xf numFmtId="0" fontId="8" fillId="0" borderId="0" xfId="4" applyFont="1" applyAlignment="1">
      <alignment horizontal="left" vertical="center" shrinkToFit="1"/>
    </xf>
    <xf numFmtId="177" fontId="8" fillId="0" borderId="0" xfId="4" applyNumberFormat="1" applyFont="1" applyAlignment="1">
      <alignment horizontal="center" vertical="center"/>
    </xf>
    <xf numFmtId="20" fontId="8" fillId="0" borderId="0" xfId="4" applyNumberFormat="1" applyFont="1" applyAlignment="1">
      <alignment horizontal="center" vertical="center"/>
    </xf>
    <xf numFmtId="178" fontId="8" fillId="0" borderId="0" xfId="4" applyNumberFormat="1" applyFont="1" applyAlignment="1">
      <alignment horizontal="center" vertical="center"/>
    </xf>
    <xf numFmtId="38" fontId="8" fillId="0" borderId="0" xfId="6" applyFont="1" applyFill="1" applyAlignment="1">
      <alignment horizontal="right" vertical="center"/>
    </xf>
    <xf numFmtId="0" fontId="8" fillId="0" borderId="33" xfId="4" applyFont="1" applyBorder="1" applyAlignment="1">
      <alignment horizontal="center" vertical="center"/>
    </xf>
    <xf numFmtId="0" fontId="8" fillId="0" borderId="33" xfId="4" applyFont="1" applyBorder="1" applyAlignment="1">
      <alignment horizontal="left" vertical="center" shrinkToFit="1"/>
    </xf>
    <xf numFmtId="0" fontId="8" fillId="0" borderId="33" xfId="4" applyFont="1" applyBorder="1" applyAlignment="1">
      <alignment horizontal="left" vertical="center"/>
    </xf>
    <xf numFmtId="0" fontId="8" fillId="0" borderId="0" xfId="4" applyFont="1" applyAlignment="1">
      <alignment horizontal="left" vertical="top" wrapText="1"/>
    </xf>
    <xf numFmtId="0" fontId="8" fillId="0" borderId="0" xfId="4" applyFont="1" applyAlignment="1">
      <alignment horizontal="justify" vertical="top" wrapText="1"/>
    </xf>
    <xf numFmtId="176" fontId="8" fillId="2" borderId="0" xfId="4" applyNumberFormat="1" applyFont="1" applyFill="1" applyAlignment="1">
      <alignment horizontal="center" vertical="top" wrapText="1"/>
    </xf>
    <xf numFmtId="0" fontId="8" fillId="0" borderId="0" xfId="4" applyFont="1" applyAlignment="1">
      <alignment horizontal="left" vertical="top" shrinkToFit="1"/>
    </xf>
    <xf numFmtId="176" fontId="8" fillId="2" borderId="0" xfId="4" applyNumberFormat="1" applyFont="1" applyFill="1" applyAlignment="1">
      <alignment horizontal="center" vertical="top" shrinkToFit="1"/>
    </xf>
    <xf numFmtId="0" fontId="8" fillId="0" borderId="0" xfId="4" applyFont="1" applyAlignment="1">
      <alignment horizontal="center" vertical="top" wrapText="1"/>
    </xf>
    <xf numFmtId="0" fontId="8" fillId="0" borderId="0" xfId="4" applyFont="1" applyAlignment="1">
      <alignment horizontal="center" vertical="center" shrinkToFit="1"/>
    </xf>
    <xf numFmtId="0" fontId="8" fillId="0" borderId="0" xfId="4" applyFont="1" applyAlignment="1">
      <alignment horizontal="center" vertical="top" shrinkToFit="1"/>
    </xf>
    <xf numFmtId="176" fontId="8" fillId="0" borderId="0" xfId="4" applyNumberFormat="1" applyFont="1" applyAlignment="1">
      <alignment horizontal="center" vertical="top" shrinkToFit="1"/>
    </xf>
    <xf numFmtId="0" fontId="8" fillId="0" borderId="0" xfId="4" applyFont="1" applyAlignment="1">
      <alignment horizontal="right" vertical="top" shrinkToFit="1"/>
    </xf>
    <xf numFmtId="0" fontId="8" fillId="0" borderId="0" xfId="0" applyFont="1" applyAlignment="1">
      <alignment horizontal="right"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40" xfId="0" applyFont="1" applyBorder="1" applyAlignment="1">
      <alignment horizontal="center" vertical="center"/>
    </xf>
    <xf numFmtId="0" fontId="7" fillId="0" borderId="0" xfId="0" applyFont="1" applyAlignment="1">
      <alignment horizontal="center" vertical="center" wrapText="1"/>
    </xf>
    <xf numFmtId="0" fontId="13" fillId="0" borderId="0" xfId="0" applyFont="1" applyAlignment="1">
      <alignment horizontal="left" vertical="center" shrinkToFit="1"/>
    </xf>
    <xf numFmtId="38" fontId="14" fillId="0" borderId="38" xfId="6" applyFont="1" applyFill="1" applyBorder="1" applyAlignment="1" applyProtection="1">
      <alignment horizontal="center" vertical="center" shrinkToFit="1"/>
    </xf>
    <xf numFmtId="38" fontId="14" fillId="0" borderId="13" xfId="6" applyFont="1" applyFill="1" applyBorder="1" applyAlignment="1" applyProtection="1">
      <alignment horizontal="center" vertical="center" shrinkToFit="1"/>
    </xf>
    <xf numFmtId="0" fontId="14" fillId="0" borderId="8" xfId="0" applyFont="1" applyBorder="1" applyAlignment="1">
      <alignment horizontal="center" vertical="center" shrinkToFit="1"/>
    </xf>
    <xf numFmtId="0" fontId="14" fillId="0" borderId="39" xfId="0" applyFont="1" applyBorder="1" applyAlignment="1">
      <alignment horizontal="center" vertical="center" shrinkToFit="1"/>
    </xf>
    <xf numFmtId="38" fontId="13" fillId="0" borderId="23" xfId="6" applyFont="1" applyFill="1" applyBorder="1" applyAlignment="1" applyProtection="1">
      <alignment horizontal="center" vertical="center" wrapText="1" shrinkToFit="1"/>
    </xf>
    <xf numFmtId="38" fontId="13" fillId="0" borderId="25" xfId="6" applyFont="1" applyFill="1" applyBorder="1" applyAlignment="1" applyProtection="1">
      <alignment horizontal="center" vertical="center" wrapText="1" shrinkToFit="1"/>
    </xf>
    <xf numFmtId="38" fontId="13" fillId="0" borderId="28" xfId="6" applyFont="1" applyFill="1" applyBorder="1" applyAlignment="1" applyProtection="1">
      <alignment horizontal="center" vertical="center" wrapText="1" shrinkToFit="1"/>
    </xf>
    <xf numFmtId="38" fontId="14" fillId="2" borderId="8" xfId="6" applyFont="1" applyFill="1" applyBorder="1" applyAlignment="1" applyProtection="1">
      <alignment horizontal="center" vertical="center" shrinkToFit="1"/>
    </xf>
    <xf numFmtId="38" fontId="14" fillId="2" borderId="13" xfId="6" applyFont="1" applyFill="1" applyBorder="1" applyAlignment="1" applyProtection="1">
      <alignment horizontal="center" vertical="center" shrinkToFit="1"/>
    </xf>
    <xf numFmtId="38" fontId="14" fillId="2" borderId="39" xfId="6" applyFont="1" applyFill="1" applyBorder="1" applyAlignment="1" applyProtection="1">
      <alignment horizontal="center" vertical="center" shrinkToFit="1"/>
    </xf>
    <xf numFmtId="38" fontId="13" fillId="0" borderId="36" xfId="6" applyFont="1" applyFill="1" applyBorder="1" applyAlignment="1" applyProtection="1">
      <alignment horizontal="center" vertical="center" wrapText="1" shrinkToFit="1"/>
    </xf>
    <xf numFmtId="38" fontId="13" fillId="0" borderId="10" xfId="6" applyFont="1" applyFill="1" applyBorder="1" applyAlignment="1" applyProtection="1">
      <alignment horizontal="center" vertical="center" wrapText="1" shrinkToFit="1"/>
    </xf>
    <xf numFmtId="38" fontId="13" fillId="0" borderId="37" xfId="6" applyFont="1" applyFill="1" applyBorder="1" applyAlignment="1" applyProtection="1">
      <alignment horizontal="center" vertical="center" wrapText="1" shrinkToFit="1"/>
    </xf>
    <xf numFmtId="0" fontId="14" fillId="0" borderId="17"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pplyAlignment="1">
      <alignment horizontal="left" vertical="top"/>
    </xf>
    <xf numFmtId="0" fontId="13" fillId="0" borderId="25" xfId="0" applyFont="1" applyBorder="1" applyAlignment="1">
      <alignment horizontal="left" vertical="center"/>
    </xf>
    <xf numFmtId="0" fontId="16" fillId="0" borderId="4" xfId="0" applyFont="1" applyBorder="1" applyAlignment="1">
      <alignment horizontal="center" vertical="center" shrinkToFit="1"/>
    </xf>
    <xf numFmtId="0" fontId="16" fillId="0" borderId="40" xfId="0" applyFont="1" applyBorder="1" applyAlignment="1">
      <alignment horizontal="center" vertical="center" shrinkToFit="1"/>
    </xf>
    <xf numFmtId="38" fontId="12" fillId="2" borderId="9" xfId="0" applyNumberFormat="1" applyFont="1" applyFill="1" applyBorder="1" applyAlignment="1">
      <alignment horizontal="center" vertical="center" shrinkToFit="1"/>
    </xf>
    <xf numFmtId="38" fontId="12" fillId="2" borderId="41" xfId="0" applyNumberFormat="1" applyFont="1" applyFill="1" applyBorder="1" applyAlignment="1">
      <alignment horizontal="center" vertical="center" shrinkToFit="1"/>
    </xf>
    <xf numFmtId="0" fontId="16" fillId="0" borderId="9" xfId="0" applyFont="1" applyBorder="1" applyAlignment="1">
      <alignment horizontal="center" vertical="center" shrinkToFit="1"/>
    </xf>
    <xf numFmtId="0" fontId="13" fillId="0" borderId="36"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37"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50"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8" fillId="0" borderId="53" xfId="0" applyFont="1" applyBorder="1" applyAlignment="1">
      <alignment horizontal="center" vertical="center"/>
    </xf>
    <xf numFmtId="0" fontId="8" fillId="0" borderId="22" xfId="0" applyFont="1" applyBorder="1" applyAlignment="1">
      <alignment horizontal="center" vertical="center"/>
    </xf>
    <xf numFmtId="0" fontId="8" fillId="0" borderId="47" xfId="0" applyFont="1" applyBorder="1" applyAlignment="1">
      <alignment horizontal="center" vertical="center"/>
    </xf>
    <xf numFmtId="38" fontId="12" fillId="2" borderId="27" xfId="0" applyNumberFormat="1" applyFont="1" applyFill="1" applyBorder="1" applyAlignment="1">
      <alignment horizontal="center" vertical="center" shrinkToFit="1"/>
    </xf>
    <xf numFmtId="0" fontId="8" fillId="0" borderId="0" xfId="4" applyFont="1" applyAlignment="1">
      <alignment horizontal="right" vertical="center"/>
    </xf>
    <xf numFmtId="0" fontId="8" fillId="0" borderId="33" xfId="4" applyFont="1" applyBorder="1" applyAlignment="1" applyProtection="1">
      <alignment horizontal="left" vertical="center" shrinkToFit="1"/>
      <protection locked="0"/>
    </xf>
    <xf numFmtId="0" fontId="8" fillId="0" borderId="34" xfId="4" applyFont="1" applyBorder="1" applyAlignment="1" applyProtection="1">
      <alignment horizontal="left" vertical="center"/>
      <protection locked="0"/>
    </xf>
    <xf numFmtId="0" fontId="8" fillId="0" borderId="0" xfId="8" applyFont="1" applyAlignment="1" applyProtection="1">
      <alignment horizontal="left" vertical="center"/>
      <protection locked="0"/>
    </xf>
    <xf numFmtId="0" fontId="8" fillId="0" borderId="0" xfId="8" applyFont="1" applyAlignment="1" applyProtection="1">
      <alignment horizontal="left" vertical="center" wrapText="1"/>
      <protection locked="0"/>
    </xf>
    <xf numFmtId="177"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0" xfId="4" applyFont="1" applyAlignment="1" applyProtection="1">
      <alignment horizontal="left" vertical="center"/>
      <protection locked="0"/>
    </xf>
    <xf numFmtId="38" fontId="8" fillId="0" borderId="0" xfId="6" applyFont="1" applyFill="1" applyAlignment="1" applyProtection="1">
      <alignment horizontal="right" vertical="center"/>
      <protection locked="0"/>
    </xf>
    <xf numFmtId="0" fontId="8" fillId="0" borderId="33" xfId="4" applyFont="1" applyBorder="1" applyAlignment="1" applyProtection="1">
      <alignment horizontal="left" vertical="center"/>
      <protection locked="0"/>
    </xf>
    <xf numFmtId="0" fontId="8" fillId="0" borderId="0" xfId="4" applyFont="1" applyAlignment="1" applyProtection="1">
      <alignment horizontal="justify" vertical="top" wrapText="1"/>
      <protection locked="0"/>
    </xf>
    <xf numFmtId="176" fontId="8" fillId="0" borderId="0" xfId="4" applyNumberFormat="1" applyFont="1" applyAlignment="1" applyProtection="1">
      <alignment horizontal="center" vertical="top" shrinkToFit="1"/>
      <protection locked="0"/>
    </xf>
    <xf numFmtId="0" fontId="22" fillId="0" borderId="0" xfId="4" applyFont="1" applyAlignment="1">
      <alignment horizontal="justify" vertical="top" wrapText="1"/>
    </xf>
    <xf numFmtId="38" fontId="13" fillId="0" borderId="36" xfId="6" applyFont="1" applyFill="1" applyBorder="1" applyAlignment="1">
      <alignment horizontal="center" vertical="center" wrapText="1" shrinkToFit="1"/>
    </xf>
    <xf numFmtId="38" fontId="13" fillId="0" borderId="10" xfId="6" applyFont="1" applyFill="1" applyBorder="1" applyAlignment="1">
      <alignment horizontal="center" vertical="center" wrapText="1" shrinkToFit="1"/>
    </xf>
    <xf numFmtId="38" fontId="13" fillId="0" borderId="37" xfId="6" applyFont="1" applyFill="1" applyBorder="1" applyAlignment="1">
      <alignment horizontal="center" vertical="center" wrapText="1" shrinkToFit="1"/>
    </xf>
    <xf numFmtId="38" fontId="13" fillId="0" borderId="23" xfId="6" applyFont="1" applyFill="1" applyBorder="1" applyAlignment="1">
      <alignment horizontal="center" vertical="center" wrapText="1" shrinkToFit="1"/>
    </xf>
    <xf numFmtId="38" fontId="13" fillId="0" borderId="25" xfId="6" applyFont="1" applyFill="1" applyBorder="1" applyAlignment="1">
      <alignment horizontal="center" vertical="center" wrapText="1" shrinkToFit="1"/>
    </xf>
    <xf numFmtId="38" fontId="13" fillId="0" borderId="28" xfId="6" applyFont="1" applyFill="1" applyBorder="1" applyAlignment="1">
      <alignment horizontal="center" vertical="center" wrapText="1" shrinkToFit="1"/>
    </xf>
    <xf numFmtId="0" fontId="13" fillId="2" borderId="0" xfId="0" applyFont="1" applyFill="1" applyAlignment="1">
      <alignment horizontal="left" vertical="center" shrinkToFit="1"/>
    </xf>
    <xf numFmtId="38" fontId="14" fillId="0" borderId="38" xfId="6" applyFont="1" applyFill="1" applyBorder="1" applyAlignment="1">
      <alignment horizontal="center" vertical="center" shrinkToFit="1"/>
    </xf>
    <xf numFmtId="38" fontId="14" fillId="0" borderId="13" xfId="6" applyFont="1" applyFill="1" applyBorder="1" applyAlignment="1">
      <alignment horizontal="center" vertical="center" shrinkToFit="1"/>
    </xf>
    <xf numFmtId="38" fontId="14" fillId="2" borderId="13" xfId="6" applyFont="1" applyFill="1" applyBorder="1" applyAlignment="1">
      <alignment horizontal="center" vertical="center" shrinkToFit="1"/>
    </xf>
    <xf numFmtId="38" fontId="14" fillId="2" borderId="39" xfId="6" applyFont="1" applyFill="1" applyBorder="1" applyAlignment="1">
      <alignment horizontal="center" vertical="center" shrinkToFit="1"/>
    </xf>
    <xf numFmtId="38" fontId="14" fillId="2" borderId="8" xfId="6" applyFont="1" applyFill="1" applyBorder="1" applyAlignment="1">
      <alignment horizontal="center" vertical="center" shrinkToFit="1"/>
    </xf>
    <xf numFmtId="0" fontId="8" fillId="0" borderId="25" xfId="0" applyFont="1" applyBorder="1" applyAlignment="1">
      <alignment horizontal="left" vertical="top"/>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13" fillId="0" borderId="42" xfId="0" applyFont="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19" fillId="0" borderId="0" xfId="11" applyFont="1" applyAlignment="1">
      <alignment horizontal="left" vertical="center" shrinkToFit="1"/>
    </xf>
    <xf numFmtId="0" fontId="10" fillId="0" borderId="0" xfId="10" applyFont="1" applyAlignment="1">
      <alignment horizontal="left" vertical="center"/>
    </xf>
    <xf numFmtId="0" fontId="21" fillId="0" borderId="0" xfId="10" applyFont="1" applyAlignment="1">
      <alignment horizontal="left" vertical="center"/>
    </xf>
    <xf numFmtId="0" fontId="20" fillId="0" borderId="0" xfId="10" applyFont="1" applyAlignment="1">
      <alignment horizontal="center" vertical="center" wrapText="1"/>
    </xf>
    <xf numFmtId="0" fontId="10" fillId="0" borderId="0" xfId="11" applyFont="1" applyAlignment="1">
      <alignment horizontal="center" vertical="center"/>
    </xf>
    <xf numFmtId="0" fontId="10" fillId="3" borderId="0" xfId="11" applyFont="1" applyFill="1" applyAlignment="1">
      <alignment horizontal="justify" vertical="distributed" wrapText="1"/>
    </xf>
    <xf numFmtId="0" fontId="18" fillId="0" borderId="0" xfId="11" applyFont="1" applyAlignment="1">
      <alignment horizontal="right" vertical="top"/>
    </xf>
    <xf numFmtId="0" fontId="18" fillId="0" borderId="0" xfId="10" applyFont="1" applyAlignment="1">
      <alignment horizontal="justify" vertical="top" wrapTex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cellXfs>
  <cellStyles count="12">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3 3" xfId="10" xr:uid="{03E2B2D6-BF35-4C96-B9FD-6A0D89636E58}"/>
    <cellStyle name="標準 4" xfId="9" xr:uid="{001FF794-BA24-483F-8887-C46DAA110D70}"/>
    <cellStyle name="標準 4 2" xfId="11" xr:uid="{83627042-6068-4D07-AED5-814DF28092CA}"/>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93133</xdr:colOff>
      <xdr:row>9</xdr:row>
      <xdr:rowOff>42645</xdr:rowOff>
    </xdr:from>
    <xdr:ext cx="4923366" cy="2452594"/>
    <xdr:sp macro="" textlink="">
      <xdr:nvSpPr>
        <xdr:cNvPr id="2" name="テキスト ボックス 1">
          <a:extLst>
            <a:ext uri="{FF2B5EF4-FFF2-40B4-BE49-F238E27FC236}">
              <a16:creationId xmlns:a16="http://schemas.microsoft.com/office/drawing/2014/main" id="{644494F4-A067-4BB1-AE8C-C92B2C3E0EA1}"/>
            </a:ext>
          </a:extLst>
        </xdr:cNvPr>
        <xdr:cNvSpPr txBox="1"/>
      </xdr:nvSpPr>
      <xdr:spPr>
        <a:xfrm>
          <a:off x="6427258" y="1842870"/>
          <a:ext cx="4923366"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95251</xdr:colOff>
      <xdr:row>36</xdr:row>
      <xdr:rowOff>50926</xdr:rowOff>
    </xdr:from>
    <xdr:ext cx="3194050" cy="564898"/>
    <xdr:sp macro="" textlink="">
      <xdr:nvSpPr>
        <xdr:cNvPr id="3" name="テキスト ボックス 2">
          <a:extLst>
            <a:ext uri="{FF2B5EF4-FFF2-40B4-BE49-F238E27FC236}">
              <a16:creationId xmlns:a16="http://schemas.microsoft.com/office/drawing/2014/main" id="{8B5239C3-79CB-47B9-A818-D1433944799C}"/>
            </a:ext>
          </a:extLst>
        </xdr:cNvPr>
        <xdr:cNvSpPr txBox="1"/>
      </xdr:nvSpPr>
      <xdr:spPr>
        <a:xfrm>
          <a:off x="6429376" y="7051801"/>
          <a:ext cx="3194050" cy="56489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17</xdr:row>
      <xdr:rowOff>270013</xdr:rowOff>
    </xdr:from>
    <xdr:to>
      <xdr:col>10</xdr:col>
      <xdr:colOff>438150</xdr:colOff>
      <xdr:row>27</xdr:row>
      <xdr:rowOff>104774</xdr:rowOff>
    </xdr:to>
    <xdr:pic>
      <xdr:nvPicPr>
        <xdr:cNvPr id="2" name="図 1">
          <a:extLst>
            <a:ext uri="{FF2B5EF4-FFF2-40B4-BE49-F238E27FC236}">
              <a16:creationId xmlns:a16="http://schemas.microsoft.com/office/drawing/2014/main" id="{0BCC4468-8508-41CE-B9BC-0EB68B6E0C01}"/>
            </a:ext>
          </a:extLst>
        </xdr:cNvPr>
        <xdr:cNvPicPr>
          <a:picLocks noChangeAspect="1"/>
        </xdr:cNvPicPr>
      </xdr:nvPicPr>
      <xdr:blipFill rotWithShape="1">
        <a:blip xmlns:r="http://schemas.openxmlformats.org/officeDocument/2006/relationships" r:embed="rId1"/>
        <a:srcRect l="3542" t="6539" r="22803" b="34800"/>
        <a:stretch/>
      </xdr:blipFill>
      <xdr:spPr>
        <a:xfrm>
          <a:off x="209550" y="6413638"/>
          <a:ext cx="8448675" cy="3644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93366</xdr:colOff>
      <xdr:row>9</xdr:row>
      <xdr:rowOff>30898</xdr:rowOff>
    </xdr:from>
    <xdr:ext cx="4962420" cy="2452594"/>
    <xdr:sp macro="" textlink="">
      <xdr:nvSpPr>
        <xdr:cNvPr id="2" name="テキスト ボックス 1">
          <a:extLst>
            <a:ext uri="{FF2B5EF4-FFF2-40B4-BE49-F238E27FC236}">
              <a16:creationId xmlns:a16="http://schemas.microsoft.com/office/drawing/2014/main" id="{CFC45B2E-3648-47F5-AEC2-CB39B558580E}"/>
            </a:ext>
          </a:extLst>
        </xdr:cNvPr>
        <xdr:cNvSpPr txBox="1"/>
      </xdr:nvSpPr>
      <xdr:spPr>
        <a:xfrm>
          <a:off x="6427491" y="1831123"/>
          <a:ext cx="4962420"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36</xdr:row>
      <xdr:rowOff>50669</xdr:rowOff>
    </xdr:from>
    <xdr:ext cx="3171825" cy="565411"/>
    <xdr:sp macro="" textlink="">
      <xdr:nvSpPr>
        <xdr:cNvPr id="3" name="テキスト ボックス 2">
          <a:extLst>
            <a:ext uri="{FF2B5EF4-FFF2-40B4-BE49-F238E27FC236}">
              <a16:creationId xmlns:a16="http://schemas.microsoft.com/office/drawing/2014/main" id="{2E8225ED-0418-4F3F-B09C-5B0FCE628C4B}"/>
            </a:ext>
          </a:extLst>
        </xdr:cNvPr>
        <xdr:cNvSpPr txBox="1"/>
      </xdr:nvSpPr>
      <xdr:spPr>
        <a:xfrm>
          <a:off x="6429375" y="7051544"/>
          <a:ext cx="3171825" cy="565411"/>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「３．研修等の開催に要</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した</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経費」の数字を、</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253F-4B30-4868-8AC4-5EA5140BEF68}">
  <sheetPr codeName="Sheet7">
    <tabColor rgb="FFFF0000"/>
  </sheetPr>
  <dimension ref="A1:AJ44"/>
  <sheetViews>
    <sheetView showZeros="0" tabSelected="1" zoomScaleNormal="100" zoomScaleSheetLayoutView="100" workbookViewId="0">
      <selection activeCell="S31" sqref="S31"/>
    </sheetView>
  </sheetViews>
  <sheetFormatPr defaultColWidth="2.42578125" defaultRowHeight="15.75"/>
  <cols>
    <col min="1" max="16384" width="2.42578125" style="12"/>
  </cols>
  <sheetData>
    <row r="1" spans="1:36">
      <c r="A1" s="162" t="s">
        <v>0</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row>
    <row r="2" spans="1:36">
      <c r="B2" s="14"/>
    </row>
    <row r="3" spans="1:36">
      <c r="A3" s="163" t="s">
        <v>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row>
    <row r="4" spans="1:36">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6" ht="15.75" customHeight="1">
      <c r="B5" s="24"/>
      <c r="C5" s="24"/>
      <c r="D5" s="24"/>
      <c r="E5" s="24"/>
      <c r="F5" s="24"/>
      <c r="G5" s="24"/>
      <c r="H5" s="24"/>
      <c r="I5" s="24"/>
      <c r="J5" s="24"/>
      <c r="K5" s="24"/>
      <c r="L5" s="24"/>
      <c r="M5" s="24"/>
      <c r="N5" s="24"/>
      <c r="O5" s="24"/>
      <c r="P5" s="24"/>
      <c r="Q5" s="165" t="s">
        <v>2</v>
      </c>
      <c r="R5" s="166"/>
      <c r="S5" s="166"/>
      <c r="T5" s="166"/>
      <c r="U5" s="164" t="s">
        <v>3</v>
      </c>
      <c r="V5" s="164"/>
      <c r="W5" s="164"/>
      <c r="X5" s="164"/>
      <c r="Y5" s="164"/>
      <c r="Z5" s="164"/>
      <c r="AA5" s="164"/>
      <c r="AB5" s="164"/>
      <c r="AC5" s="164"/>
      <c r="AD5" s="164"/>
      <c r="AE5" s="164"/>
      <c r="AF5" s="164"/>
      <c r="AG5" s="164"/>
      <c r="AH5" s="164"/>
      <c r="AI5" s="24"/>
    </row>
    <row r="6" spans="1:36">
      <c r="B6" s="25"/>
      <c r="C6" s="26"/>
      <c r="D6" s="26"/>
      <c r="E6" s="26"/>
      <c r="F6" s="26"/>
      <c r="G6" s="26"/>
      <c r="H6" s="26"/>
      <c r="I6" s="26"/>
      <c r="J6" s="26"/>
      <c r="K6" s="26"/>
      <c r="L6" s="26"/>
      <c r="M6" s="26"/>
      <c r="N6" s="26"/>
      <c r="O6" s="26"/>
      <c r="P6" s="26"/>
      <c r="Q6" s="165" t="s">
        <v>4</v>
      </c>
      <c r="R6" s="166"/>
      <c r="S6" s="166"/>
      <c r="T6" s="166"/>
      <c r="U6" s="164" t="s">
        <v>5</v>
      </c>
      <c r="V6" s="164"/>
      <c r="W6" s="164"/>
      <c r="X6" s="164"/>
      <c r="Y6" s="164"/>
      <c r="Z6" s="164"/>
      <c r="AA6" s="164"/>
      <c r="AB6" s="164"/>
      <c r="AC6" s="164"/>
      <c r="AD6" s="164"/>
      <c r="AE6" s="164"/>
      <c r="AF6" s="164"/>
      <c r="AG6" s="164"/>
      <c r="AH6" s="164"/>
      <c r="AI6" s="26"/>
    </row>
    <row r="7" spans="1:36">
      <c r="B7" s="25"/>
      <c r="C7" s="26"/>
      <c r="D7" s="26"/>
      <c r="E7" s="26"/>
      <c r="F7" s="26"/>
      <c r="G7" s="26"/>
      <c r="H7" s="26"/>
      <c r="I7" s="26"/>
      <c r="J7" s="26"/>
      <c r="K7" s="26"/>
      <c r="L7" s="26"/>
      <c r="M7" s="26"/>
      <c r="N7" s="26"/>
      <c r="O7" s="26"/>
      <c r="P7" s="26"/>
      <c r="Q7" s="167" t="s">
        <v>6</v>
      </c>
      <c r="R7" s="168"/>
      <c r="S7" s="168"/>
      <c r="T7" s="168"/>
      <c r="U7" s="161" t="s">
        <v>7</v>
      </c>
      <c r="V7" s="161"/>
      <c r="W7" s="161"/>
      <c r="X7" s="161"/>
      <c r="Y7" s="161"/>
      <c r="Z7" s="161"/>
      <c r="AA7" s="161"/>
      <c r="AB7" s="161"/>
      <c r="AC7" s="161"/>
      <c r="AD7" s="161"/>
      <c r="AE7" s="161"/>
      <c r="AF7" s="161"/>
      <c r="AG7" s="161"/>
      <c r="AH7" s="161"/>
      <c r="AI7" s="26"/>
    </row>
    <row r="8" spans="1:36">
      <c r="B8" s="25"/>
      <c r="C8" s="26"/>
      <c r="D8" s="26"/>
      <c r="E8" s="26"/>
      <c r="F8" s="26"/>
      <c r="G8" s="26"/>
      <c r="H8" s="26"/>
      <c r="I8" s="26"/>
      <c r="J8" s="26"/>
      <c r="K8" s="26"/>
      <c r="L8" s="26"/>
      <c r="M8" s="26"/>
      <c r="N8" s="26"/>
      <c r="O8" s="26"/>
      <c r="P8" s="26"/>
      <c r="Q8" s="26"/>
      <c r="R8" s="26"/>
      <c r="S8" s="26"/>
      <c r="T8" s="26"/>
      <c r="U8" s="27"/>
      <c r="V8" s="27"/>
      <c r="W8" s="27"/>
      <c r="X8" s="27"/>
      <c r="Y8" s="27"/>
      <c r="Z8" s="27"/>
      <c r="AA8" s="27"/>
      <c r="AB8" s="27"/>
      <c r="AC8" s="27"/>
      <c r="AD8" s="27"/>
      <c r="AE8" s="27"/>
      <c r="AF8" s="27"/>
      <c r="AG8" s="27"/>
      <c r="AH8" s="27"/>
      <c r="AI8" s="27"/>
    </row>
    <row r="9" spans="1:36">
      <c r="B9" s="15" t="s">
        <v>8</v>
      </c>
      <c r="C9" s="169" t="s">
        <v>9</v>
      </c>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row>
    <row r="10" spans="1:36">
      <c r="C10" s="16" t="s">
        <v>10</v>
      </c>
      <c r="D10" s="170" t="s">
        <v>11</v>
      </c>
      <c r="E10" s="170"/>
      <c r="F10" s="170"/>
      <c r="G10" s="170"/>
      <c r="H10" s="170"/>
      <c r="I10" s="170"/>
      <c r="J10" s="12" t="s">
        <v>12</v>
      </c>
      <c r="K10" s="169" t="s">
        <v>13</v>
      </c>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9"/>
    </row>
    <row r="11" spans="1:36">
      <c r="C11" s="12" t="s">
        <v>14</v>
      </c>
      <c r="D11" s="169" t="s">
        <v>15</v>
      </c>
      <c r="E11" s="169"/>
      <c r="F11" s="169"/>
      <c r="G11" s="169"/>
      <c r="H11" s="169"/>
      <c r="I11" s="169"/>
      <c r="J11" s="12" t="s">
        <v>12</v>
      </c>
      <c r="K11" s="171">
        <v>45904</v>
      </c>
      <c r="L11" s="171"/>
      <c r="M11" s="171"/>
      <c r="N11" s="171"/>
      <c r="O11" s="171"/>
      <c r="P11" s="171"/>
      <c r="Q11" s="171"/>
      <c r="R11" s="9"/>
      <c r="S11" s="172">
        <v>0.41666666666666669</v>
      </c>
      <c r="T11" s="172"/>
      <c r="U11" s="172"/>
      <c r="V11" s="12" t="str">
        <f>IF(S11="","","～")</f>
        <v>～</v>
      </c>
      <c r="W11" s="172">
        <v>0.52083333333333337</v>
      </c>
      <c r="X11" s="172"/>
      <c r="Y11" s="172"/>
    </row>
    <row r="12" spans="1:36">
      <c r="B12" s="14" t="s">
        <v>16</v>
      </c>
      <c r="K12" s="171">
        <v>45905</v>
      </c>
      <c r="L12" s="171"/>
      <c r="M12" s="171"/>
      <c r="N12" s="171"/>
      <c r="O12" s="171"/>
      <c r="P12" s="171"/>
      <c r="Q12" s="171"/>
      <c r="R12" s="9"/>
      <c r="S12" s="172">
        <v>0.5625</v>
      </c>
      <c r="T12" s="172"/>
      <c r="U12" s="172"/>
      <c r="V12" s="12" t="str">
        <f>IF(S12="","","～")</f>
        <v>～</v>
      </c>
      <c r="W12" s="172">
        <v>0.66666666666666663</v>
      </c>
      <c r="X12" s="172"/>
      <c r="Y12" s="172"/>
    </row>
    <row r="13" spans="1:36">
      <c r="B13" s="14"/>
      <c r="C13" s="12" t="s">
        <v>17</v>
      </c>
      <c r="D13" s="169" t="s">
        <v>18</v>
      </c>
      <c r="E13" s="169"/>
      <c r="F13" s="169"/>
      <c r="G13" s="169"/>
      <c r="H13" s="169"/>
      <c r="I13" s="169"/>
      <c r="J13" s="12" t="s">
        <v>12</v>
      </c>
      <c r="K13" s="173" t="s">
        <v>19</v>
      </c>
      <c r="L13" s="173"/>
      <c r="M13" s="173"/>
      <c r="N13" s="173"/>
      <c r="O13" s="169" t="s">
        <v>20</v>
      </c>
      <c r="P13" s="169"/>
      <c r="Q13" s="169"/>
      <c r="R13" s="169"/>
      <c r="S13" s="169"/>
      <c r="T13" s="169"/>
      <c r="U13" s="169"/>
      <c r="V13" s="169"/>
      <c r="W13" s="169"/>
      <c r="X13" s="169"/>
      <c r="Y13" s="169"/>
      <c r="Z13" s="169"/>
      <c r="AA13" s="169"/>
      <c r="AB13" s="169"/>
      <c r="AC13" s="169"/>
      <c r="AD13" s="169"/>
      <c r="AE13" s="169"/>
      <c r="AF13" s="169"/>
      <c r="AG13" s="169"/>
      <c r="AH13" s="169"/>
      <c r="AI13" s="169"/>
    </row>
    <row r="14" spans="1:36">
      <c r="B14" s="14"/>
      <c r="K14" s="173" t="s">
        <v>21</v>
      </c>
      <c r="L14" s="173"/>
      <c r="M14" s="173"/>
      <c r="N14" s="173"/>
      <c r="O14" s="169" t="s">
        <v>22</v>
      </c>
      <c r="P14" s="169"/>
      <c r="Q14" s="169"/>
      <c r="R14" s="169"/>
      <c r="S14" s="169"/>
      <c r="T14" s="169"/>
      <c r="U14" s="169"/>
      <c r="V14" s="169"/>
      <c r="W14" s="169"/>
      <c r="X14" s="169"/>
      <c r="Y14" s="169"/>
      <c r="Z14" s="169"/>
      <c r="AA14" s="169"/>
      <c r="AB14" s="169"/>
      <c r="AC14" s="169"/>
      <c r="AD14" s="169"/>
      <c r="AE14" s="169"/>
      <c r="AF14" s="169"/>
      <c r="AG14" s="169"/>
      <c r="AH14" s="169"/>
      <c r="AI14" s="169"/>
    </row>
    <row r="15" spans="1:36">
      <c r="B15" s="14"/>
      <c r="C15" s="12" t="s">
        <v>23</v>
      </c>
      <c r="D15" s="169" t="s">
        <v>24</v>
      </c>
      <c r="E15" s="169"/>
      <c r="F15" s="169"/>
      <c r="G15" s="169"/>
      <c r="H15" s="169"/>
      <c r="I15" s="169"/>
      <c r="J15" s="12" t="s">
        <v>12</v>
      </c>
      <c r="K15" s="174">
        <v>75</v>
      </c>
      <c r="L15" s="174"/>
      <c r="M15" s="174"/>
      <c r="N15" s="174"/>
      <c r="O15" s="174"/>
      <c r="P15" s="12" t="s">
        <v>25</v>
      </c>
      <c r="Q15" s="12" t="s">
        <v>26</v>
      </c>
    </row>
    <row r="16" spans="1:36">
      <c r="B16" s="14"/>
      <c r="C16" s="12" t="s">
        <v>27</v>
      </c>
      <c r="D16" s="169" t="s">
        <v>28</v>
      </c>
      <c r="E16" s="169"/>
      <c r="F16" s="169"/>
      <c r="G16" s="169"/>
      <c r="H16" s="169"/>
      <c r="I16" s="169"/>
      <c r="J16" s="12" t="s">
        <v>12</v>
      </c>
      <c r="K16" s="175" t="s">
        <v>29</v>
      </c>
      <c r="L16" s="175"/>
      <c r="M16" s="175"/>
      <c r="N16" s="176" t="s">
        <v>30</v>
      </c>
      <c r="O16" s="176"/>
      <c r="P16" s="176"/>
      <c r="Q16" s="176"/>
      <c r="R16" s="176"/>
      <c r="S16" s="176"/>
      <c r="T16" s="176"/>
      <c r="U16" s="176"/>
      <c r="V16" s="175" t="s">
        <v>31</v>
      </c>
      <c r="W16" s="175"/>
      <c r="X16" s="175"/>
      <c r="Y16" s="177" t="s">
        <v>32</v>
      </c>
      <c r="Z16" s="177"/>
      <c r="AA16" s="177"/>
      <c r="AB16" s="177"/>
      <c r="AC16" s="177"/>
      <c r="AD16" s="177"/>
      <c r="AE16" s="177"/>
      <c r="AF16" s="177"/>
      <c r="AG16" s="177"/>
      <c r="AH16" s="177"/>
      <c r="AI16" s="177"/>
    </row>
    <row r="17" spans="2:35">
      <c r="B17" s="14"/>
      <c r="K17" s="158" t="s">
        <v>33</v>
      </c>
      <c r="L17" s="158"/>
      <c r="M17" s="158"/>
      <c r="N17" s="159"/>
      <c r="O17" s="159"/>
      <c r="P17" s="159"/>
      <c r="Q17" s="159"/>
      <c r="R17" s="159"/>
      <c r="S17" s="159"/>
      <c r="T17" s="159"/>
      <c r="U17" s="159"/>
      <c r="V17" s="158" t="s">
        <v>34</v>
      </c>
      <c r="W17" s="158"/>
      <c r="X17" s="158"/>
      <c r="Y17" s="160"/>
      <c r="Z17" s="160"/>
      <c r="AA17" s="160"/>
      <c r="AB17" s="160"/>
      <c r="AC17" s="160"/>
      <c r="AD17" s="160"/>
      <c r="AE17" s="160"/>
      <c r="AF17" s="160"/>
      <c r="AG17" s="160"/>
      <c r="AH17" s="160"/>
      <c r="AI17" s="160"/>
    </row>
    <row r="18" spans="2:35">
      <c r="B18" s="14"/>
      <c r="K18" s="158" t="s">
        <v>35</v>
      </c>
      <c r="L18" s="158"/>
      <c r="M18" s="158"/>
      <c r="N18" s="159"/>
      <c r="O18" s="159"/>
      <c r="P18" s="159"/>
      <c r="Q18" s="159"/>
      <c r="R18" s="159"/>
      <c r="S18" s="159"/>
      <c r="T18" s="159"/>
      <c r="U18" s="159"/>
      <c r="V18" s="158" t="s">
        <v>36</v>
      </c>
      <c r="W18" s="158"/>
      <c r="X18" s="158"/>
      <c r="Y18" s="160"/>
      <c r="Z18" s="160"/>
      <c r="AA18" s="160"/>
      <c r="AB18" s="160"/>
      <c r="AC18" s="160"/>
      <c r="AD18" s="160"/>
      <c r="AE18" s="160"/>
      <c r="AF18" s="160"/>
      <c r="AG18" s="160"/>
      <c r="AH18" s="160"/>
      <c r="AI18" s="160"/>
    </row>
    <row r="19" spans="2:35">
      <c r="B19" s="14"/>
      <c r="K19" s="158" t="s">
        <v>37</v>
      </c>
      <c r="L19" s="158"/>
      <c r="M19" s="158"/>
      <c r="N19" s="159"/>
      <c r="O19" s="159"/>
      <c r="P19" s="159"/>
      <c r="Q19" s="159"/>
      <c r="R19" s="159"/>
      <c r="S19" s="159"/>
      <c r="T19" s="159"/>
      <c r="U19" s="159"/>
      <c r="V19" s="158" t="s">
        <v>38</v>
      </c>
      <c r="W19" s="158"/>
      <c r="X19" s="158"/>
      <c r="Y19" s="160"/>
      <c r="Z19" s="160"/>
      <c r="AA19" s="160"/>
      <c r="AB19" s="160"/>
      <c r="AC19" s="160"/>
      <c r="AD19" s="160"/>
      <c r="AE19" s="160"/>
      <c r="AF19" s="160"/>
      <c r="AG19" s="160"/>
      <c r="AH19" s="160"/>
      <c r="AI19" s="160"/>
    </row>
    <row r="20" spans="2:35">
      <c r="B20" s="14"/>
      <c r="K20" s="158" t="s">
        <v>39</v>
      </c>
      <c r="L20" s="158"/>
      <c r="M20" s="158"/>
      <c r="N20" s="159"/>
      <c r="O20" s="159"/>
      <c r="P20" s="159"/>
      <c r="Q20" s="159"/>
      <c r="R20" s="159"/>
      <c r="S20" s="159"/>
      <c r="T20" s="159"/>
      <c r="U20" s="159"/>
      <c r="V20" s="158" t="s">
        <v>40</v>
      </c>
      <c r="W20" s="158"/>
      <c r="X20" s="158"/>
      <c r="Y20" s="160"/>
      <c r="Z20" s="160"/>
      <c r="AA20" s="160"/>
      <c r="AB20" s="160"/>
      <c r="AC20" s="160"/>
      <c r="AD20" s="160"/>
      <c r="AE20" s="160"/>
      <c r="AF20" s="160"/>
      <c r="AG20" s="160"/>
      <c r="AH20" s="160"/>
      <c r="AI20" s="160"/>
    </row>
    <row r="21" spans="2:35">
      <c r="B21" s="14"/>
      <c r="C21" s="12" t="s">
        <v>41</v>
      </c>
    </row>
    <row r="22" spans="2:35">
      <c r="D22" s="178" t="s">
        <v>42</v>
      </c>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row>
    <row r="23" spans="2:35">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row>
    <row r="24" spans="2:35">
      <c r="B24" s="14"/>
      <c r="C24" s="12" t="s">
        <v>43</v>
      </c>
    </row>
    <row r="25" spans="2:35" ht="15.75" customHeight="1">
      <c r="D25" s="179" t="s">
        <v>44</v>
      </c>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
    </row>
    <row r="26" spans="2:35">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
    </row>
    <row r="27" spans="2:35">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
    </row>
    <row r="28" spans="2:35">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
    </row>
    <row r="29" spans="2:35">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
    </row>
    <row r="30" spans="2:35">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
    </row>
    <row r="31" spans="2:35" s="10" customFormat="1">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row>
    <row r="32" spans="2:35">
      <c r="B32" s="15" t="s">
        <v>45</v>
      </c>
      <c r="C32" s="169" t="s">
        <v>46</v>
      </c>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row>
    <row r="33" spans="1:35">
      <c r="C33" s="178" t="s">
        <v>47</v>
      </c>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I33" s="17"/>
    </row>
    <row r="34" spans="1:35">
      <c r="AH34" s="20"/>
      <c r="AI34" s="17"/>
    </row>
    <row r="35" spans="1:35">
      <c r="B35" s="15" t="s">
        <v>48</v>
      </c>
      <c r="C35" s="169" t="s">
        <v>49</v>
      </c>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row>
    <row r="36" spans="1:35">
      <c r="C36" s="181" t="s">
        <v>50</v>
      </c>
      <c r="D36" s="181"/>
      <c r="E36" s="181"/>
      <c r="F36" s="181"/>
      <c r="G36" s="181"/>
      <c r="H36" s="181"/>
      <c r="I36" s="181"/>
      <c r="J36" s="182">
        <f>SUM(M37:O39)</f>
        <v>61630</v>
      </c>
      <c r="K36" s="182"/>
      <c r="L36" s="182"/>
      <c r="M36" s="182"/>
      <c r="N36" s="183" t="s">
        <v>51</v>
      </c>
      <c r="O36" s="183"/>
      <c r="P36" s="183"/>
      <c r="Q36" s="183"/>
      <c r="R36" s="183"/>
      <c r="S36" s="183"/>
      <c r="T36" s="183"/>
      <c r="U36" s="183"/>
      <c r="V36" s="180">
        <f>SUM(V37:X39)</f>
        <v>51630</v>
      </c>
      <c r="W36" s="180"/>
      <c r="X36" s="180"/>
      <c r="Y36" s="180"/>
      <c r="Z36" s="183" t="s">
        <v>52</v>
      </c>
      <c r="AA36" s="183"/>
      <c r="AB36" s="183"/>
      <c r="AC36" s="183"/>
      <c r="AD36" s="183"/>
      <c r="AE36" s="180">
        <f>SUM(AE37:AG39)</f>
        <v>10000</v>
      </c>
      <c r="AF36" s="180"/>
      <c r="AG36" s="180"/>
      <c r="AH36" s="180"/>
    </row>
    <row r="37" spans="1:35">
      <c r="D37" s="184" t="s">
        <v>53</v>
      </c>
      <c r="E37" s="184"/>
      <c r="F37" s="184"/>
      <c r="G37" s="185" t="s">
        <v>54</v>
      </c>
      <c r="H37" s="185"/>
      <c r="I37" s="185"/>
      <c r="J37" s="185"/>
      <c r="K37" s="185"/>
      <c r="L37" s="185"/>
      <c r="M37" s="186">
        <v>15000</v>
      </c>
      <c r="N37" s="186"/>
      <c r="O37" s="186"/>
      <c r="P37" s="185" t="s">
        <v>55</v>
      </c>
      <c r="Q37" s="185"/>
      <c r="R37" s="185"/>
      <c r="S37" s="185"/>
      <c r="T37" s="185"/>
      <c r="U37" s="185"/>
      <c r="V37" s="186">
        <v>10000</v>
      </c>
      <c r="W37" s="186"/>
      <c r="X37" s="186"/>
      <c r="Z37" s="183" t="s">
        <v>52</v>
      </c>
      <c r="AA37" s="183"/>
      <c r="AB37" s="183"/>
      <c r="AC37" s="183"/>
      <c r="AD37" s="183"/>
      <c r="AE37" s="182">
        <f t="shared" ref="AE37:AE39" si="0">M37-V37</f>
        <v>5000</v>
      </c>
      <c r="AF37" s="182"/>
      <c r="AG37" s="182"/>
      <c r="AI37" s="17"/>
    </row>
    <row r="38" spans="1:35">
      <c r="D38" s="184" t="s">
        <v>56</v>
      </c>
      <c r="E38" s="184"/>
      <c r="F38" s="184"/>
      <c r="G38" s="185" t="s">
        <v>54</v>
      </c>
      <c r="H38" s="185"/>
      <c r="I38" s="185"/>
      <c r="J38" s="185"/>
      <c r="K38" s="185"/>
      <c r="L38" s="185"/>
      <c r="M38" s="182">
        <f>SUM('＜見本＞行程表及び諸謝金等積算書(車)'!R14:T14)-M39</f>
        <v>21630</v>
      </c>
      <c r="N38" s="182"/>
      <c r="O38" s="182"/>
      <c r="P38" s="185" t="s">
        <v>55</v>
      </c>
      <c r="Q38" s="185"/>
      <c r="R38" s="185"/>
      <c r="S38" s="185"/>
      <c r="T38" s="185"/>
      <c r="U38" s="185"/>
      <c r="V38" s="182">
        <f>SUM('＜見本＞行程表及び諸謝金等積算書(車)'!W14:Y14)-V39</f>
        <v>16630</v>
      </c>
      <c r="W38" s="182"/>
      <c r="X38" s="182"/>
      <c r="Z38" s="183" t="s">
        <v>52</v>
      </c>
      <c r="AA38" s="183"/>
      <c r="AB38" s="183"/>
      <c r="AC38" s="183"/>
      <c r="AD38" s="183"/>
      <c r="AE38" s="182">
        <f t="shared" si="0"/>
        <v>5000</v>
      </c>
      <c r="AF38" s="182"/>
      <c r="AG38" s="182"/>
      <c r="AI38" s="17"/>
    </row>
    <row r="39" spans="1:35">
      <c r="C39" s="18"/>
      <c r="D39" s="184" t="s">
        <v>57</v>
      </c>
      <c r="E39" s="184"/>
      <c r="F39" s="184"/>
      <c r="G39" s="185" t="s">
        <v>54</v>
      </c>
      <c r="H39" s="185"/>
      <c r="I39" s="185"/>
      <c r="J39" s="185"/>
      <c r="K39" s="185"/>
      <c r="L39" s="185"/>
      <c r="M39" s="182">
        <f>SUM('＜見本＞行程表及び諸謝金等積算書(車)'!N12)</f>
        <v>25000</v>
      </c>
      <c r="N39" s="182"/>
      <c r="O39" s="182"/>
      <c r="P39" s="185" t="s">
        <v>55</v>
      </c>
      <c r="Q39" s="185"/>
      <c r="R39" s="185"/>
      <c r="S39" s="185"/>
      <c r="T39" s="185"/>
      <c r="U39" s="185"/>
      <c r="V39" s="182">
        <f>SUM('＜見本＞行程表及び諸謝金等積算書(車)'!U12)</f>
        <v>25000</v>
      </c>
      <c r="W39" s="182"/>
      <c r="X39" s="182"/>
      <c r="Z39" s="183" t="s">
        <v>52</v>
      </c>
      <c r="AA39" s="183"/>
      <c r="AB39" s="183"/>
      <c r="AC39" s="183"/>
      <c r="AD39" s="183"/>
      <c r="AE39" s="182">
        <f t="shared" si="0"/>
        <v>0</v>
      </c>
      <c r="AF39" s="182"/>
      <c r="AG39" s="182"/>
    </row>
    <row r="40" spans="1:35">
      <c r="C40" s="18"/>
      <c r="D40" s="170" t="s">
        <v>58</v>
      </c>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row>
    <row r="41" spans="1:35" ht="12.75">
      <c r="D41" s="178" t="s">
        <v>59</v>
      </c>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
    </row>
    <row r="42" spans="1:3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c r="A43" s="187" t="s">
        <v>60</v>
      </c>
      <c r="B43" s="187"/>
      <c r="C43" s="179" t="s">
        <v>61</v>
      </c>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row>
    <row r="44" spans="1:35">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row>
  </sheetData>
  <sheetProtection sheet="1" selectLockedCells="1" selectUnlockedCells="1"/>
  <mergeCells count="82">
    <mergeCell ref="AE39:AG39"/>
    <mergeCell ref="D40:AG40"/>
    <mergeCell ref="D41:AH41"/>
    <mergeCell ref="A43:B43"/>
    <mergeCell ref="C43:AI44"/>
    <mergeCell ref="D39:F39"/>
    <mergeCell ref="G39:L39"/>
    <mergeCell ref="M39:O39"/>
    <mergeCell ref="P39:U39"/>
    <mergeCell ref="V39:X39"/>
    <mergeCell ref="Z39:AD39"/>
    <mergeCell ref="Z38:AD38"/>
    <mergeCell ref="AE38:AG38"/>
    <mergeCell ref="AE37:AG37"/>
    <mergeCell ref="D37:F37"/>
    <mergeCell ref="G37:L37"/>
    <mergeCell ref="M37:O37"/>
    <mergeCell ref="P37:U37"/>
    <mergeCell ref="V37:X37"/>
    <mergeCell ref="Z37:AD37"/>
    <mergeCell ref="D38:F38"/>
    <mergeCell ref="G38:L38"/>
    <mergeCell ref="M38:O38"/>
    <mergeCell ref="P38:U38"/>
    <mergeCell ref="V38:X38"/>
    <mergeCell ref="AE36:AH36"/>
    <mergeCell ref="C36:I36"/>
    <mergeCell ref="J36:M36"/>
    <mergeCell ref="N36:U36"/>
    <mergeCell ref="V36:Y36"/>
    <mergeCell ref="Z36:AD36"/>
    <mergeCell ref="D22:AI23"/>
    <mergeCell ref="C32:AI32"/>
    <mergeCell ref="C33:AG33"/>
    <mergeCell ref="C35:AI35"/>
    <mergeCell ref="D25:AH31"/>
    <mergeCell ref="K19:M19"/>
    <mergeCell ref="N19:U19"/>
    <mergeCell ref="V19:X19"/>
    <mergeCell ref="Y19:AI19"/>
    <mergeCell ref="K20:M20"/>
    <mergeCell ref="N20:U20"/>
    <mergeCell ref="V20:X20"/>
    <mergeCell ref="Y20:AI20"/>
    <mergeCell ref="K14:N14"/>
    <mergeCell ref="O14:AI14"/>
    <mergeCell ref="D15:I15"/>
    <mergeCell ref="K15:O15"/>
    <mergeCell ref="D16:I16"/>
    <mergeCell ref="K16:M16"/>
    <mergeCell ref="N16:U16"/>
    <mergeCell ref="V16:X16"/>
    <mergeCell ref="Y16:AI16"/>
    <mergeCell ref="K12:Q12"/>
    <mergeCell ref="S12:U12"/>
    <mergeCell ref="W12:Y12"/>
    <mergeCell ref="D13:I13"/>
    <mergeCell ref="K13:N13"/>
    <mergeCell ref="O13:AI13"/>
    <mergeCell ref="C9:AI9"/>
    <mergeCell ref="D10:I10"/>
    <mergeCell ref="D11:I11"/>
    <mergeCell ref="K11:Q11"/>
    <mergeCell ref="S11:U11"/>
    <mergeCell ref="W11:Y11"/>
    <mergeCell ref="K10:AI10"/>
    <mergeCell ref="U7:AH7"/>
    <mergeCell ref="A1:AI1"/>
    <mergeCell ref="A3:AI3"/>
    <mergeCell ref="U5:AH5"/>
    <mergeCell ref="U6:AH6"/>
    <mergeCell ref="Q5:T5"/>
    <mergeCell ref="Q6:T6"/>
    <mergeCell ref="Q7:T7"/>
    <mergeCell ref="K17:M17"/>
    <mergeCell ref="N17:U17"/>
    <mergeCell ref="V17:X17"/>
    <mergeCell ref="Y17:AI17"/>
    <mergeCell ref="K18:M18"/>
    <mergeCell ref="N18:U18"/>
    <mergeCell ref="V18:X18"/>
    <mergeCell ref="Y18:AI18"/>
  </mergeCells>
  <phoneticPr fontId="6"/>
  <conditionalFormatting sqref="D25:AH31 M37:O37 V37:X37">
    <cfRule type="containsBlanks" dxfId="28" priority="1">
      <formula>LEN(TRIM(D25))=0</formula>
    </cfRule>
  </conditionalFormatting>
  <conditionalFormatting sqref="K10 K11:Q12 S11:U12 W11:Y12 O13:AI14 K15:O15 N16:U20 Y16:AI20">
    <cfRule type="containsBlanks" dxfId="27" priority="2">
      <formula>LEN(TRIM(K10))=0</formula>
    </cfRule>
  </conditionalFormatting>
  <conditionalFormatting sqref="U5:U6 U7:AH7">
    <cfRule type="containsBlanks" dxfId="26" priority="3">
      <formula>LEN(TRIM(U5))=0</formula>
    </cfRule>
  </conditionalFormatting>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2AE43E-39FF-4F7E-9FE0-D1CE02A11595}">
          <x14:formula1>
            <xm:f>'(参考)諸謝金・宿泊費'!$B$3:$B$25</xm:f>
          </x14:formula1>
          <xm:sqref>N19:U19 N20 N16 N17:U17 N18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5966-BDE6-43D5-8B1A-C2690FA1C467}">
  <sheetPr>
    <tabColor rgb="FFFFFF00"/>
  </sheetPr>
  <dimension ref="A1:AI42"/>
  <sheetViews>
    <sheetView view="pageBreakPreview" zoomScaleNormal="100" zoomScaleSheetLayoutView="100" workbookViewId="0">
      <selection activeCell="P28" sqref="P28"/>
    </sheetView>
  </sheetViews>
  <sheetFormatPr defaultColWidth="2.42578125" defaultRowHeight="18.75"/>
  <cols>
    <col min="1" max="16384" width="2.42578125" style="147"/>
  </cols>
  <sheetData>
    <row r="1" spans="1:35" ht="15" customHeight="1">
      <c r="A1" s="275" t="s">
        <v>127</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row>
    <row r="2" spans="1:35" ht="15" customHeight="1">
      <c r="A2" s="276" t="s">
        <v>128</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row>
    <row r="6" spans="1:35" ht="16.5" customHeight="1">
      <c r="A6" s="277" t="s">
        <v>129</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row>
    <row r="7" spans="1:35" ht="16.5" customHeight="1">
      <c r="A7" s="277"/>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row>
    <row r="8" spans="1:35" ht="16.5" customHeight="1">
      <c r="A8" s="277"/>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row>
    <row r="10" spans="1:35" ht="15" customHeight="1">
      <c r="T10" s="278" t="s">
        <v>121</v>
      </c>
      <c r="U10" s="278"/>
      <c r="V10" s="278"/>
    </row>
    <row r="11" spans="1:35" ht="15" customHeight="1">
      <c r="R11" s="150"/>
      <c r="S11" s="150"/>
      <c r="T11" s="150"/>
      <c r="U11" s="274" t="str">
        <f>IF('報告書(車)'!U5="","",'報告書(車)'!U5)</f>
        <v/>
      </c>
      <c r="V11" s="274"/>
      <c r="W11" s="274"/>
      <c r="X11" s="274"/>
      <c r="Y11" s="274"/>
      <c r="Z11" s="274"/>
      <c r="AA11" s="274"/>
      <c r="AB11" s="274"/>
      <c r="AC11" s="274"/>
      <c r="AD11" s="274"/>
      <c r="AE11" s="274"/>
      <c r="AF11" s="274"/>
      <c r="AG11" s="274"/>
      <c r="AH11" s="274"/>
    </row>
    <row r="12" spans="1:35" ht="15" customHeight="1">
      <c r="R12" s="150"/>
      <c r="S12" s="150"/>
      <c r="T12" s="150"/>
      <c r="U12" s="274" t="str">
        <f>IF('報告書(車)'!U6="","",'報告書(車)'!U6)</f>
        <v/>
      </c>
      <c r="V12" s="274"/>
      <c r="W12" s="274"/>
      <c r="X12" s="274"/>
      <c r="Y12" s="274"/>
      <c r="Z12" s="274"/>
      <c r="AA12" s="274"/>
      <c r="AB12" s="274"/>
      <c r="AC12" s="274"/>
      <c r="AD12" s="274"/>
      <c r="AE12" s="274"/>
      <c r="AF12" s="274"/>
      <c r="AG12" s="274"/>
      <c r="AH12" s="274"/>
    </row>
    <row r="13" spans="1:35" ht="15" customHeight="1">
      <c r="R13" s="150"/>
      <c r="S13" s="150"/>
      <c r="T13" s="150"/>
      <c r="U13" s="274" t="str">
        <f>IF('報告書(車)'!U7="","",'報告書(車)'!U7)</f>
        <v/>
      </c>
      <c r="V13" s="274"/>
      <c r="W13" s="274"/>
      <c r="X13" s="274"/>
      <c r="Y13" s="274"/>
      <c r="Z13" s="274"/>
      <c r="AA13" s="274"/>
      <c r="AB13" s="274"/>
      <c r="AC13" s="274"/>
      <c r="AD13" s="274"/>
      <c r="AE13" s="274"/>
      <c r="AF13" s="274"/>
      <c r="AG13" s="274"/>
      <c r="AH13" s="274"/>
    </row>
    <row r="17" spans="2:34" ht="15" customHeight="1">
      <c r="B17" s="279" t="s">
        <v>130</v>
      </c>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row>
    <row r="18" spans="2:34" ht="15" customHeight="1">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row>
    <row r="19" spans="2:34" ht="15" customHeight="1">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row>
    <row r="20" spans="2:34" ht="15" customHeight="1">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row>
    <row r="21" spans="2:34" ht="15" customHeight="1">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row>
    <row r="22" spans="2:34" ht="15" customHeight="1">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row>
    <row r="23" spans="2:34" ht="15" customHeight="1">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row>
    <row r="39" spans="1:35" ht="30.75" customHeight="1">
      <c r="A39" s="280" t="s">
        <v>123</v>
      </c>
      <c r="B39" s="280"/>
      <c r="C39" s="280"/>
      <c r="D39" s="281" t="s">
        <v>131</v>
      </c>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row>
    <row r="40" spans="1:35" ht="13.5" customHeight="1">
      <c r="A40" s="280" t="s">
        <v>125</v>
      </c>
      <c r="B40" s="280"/>
      <c r="C40" s="280"/>
      <c r="D40" s="281" t="s">
        <v>132</v>
      </c>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row>
    <row r="41" spans="1:35" ht="15" customHeight="1">
      <c r="A41" s="149"/>
      <c r="B41" s="149"/>
      <c r="C41" s="149"/>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row>
    <row r="42" spans="1:35" ht="15" customHeight="1">
      <c r="A42" s="148"/>
    </row>
  </sheetData>
  <sheetProtection sheet="1" objects="1" scenarios="1"/>
  <protectedRanges>
    <protectedRange sqref="B17:AH23" name="範囲1"/>
  </protectedRanges>
  <mergeCells count="12">
    <mergeCell ref="A40:C40"/>
    <mergeCell ref="D40:AI41"/>
    <mergeCell ref="A1:AI1"/>
    <mergeCell ref="A2:AI2"/>
    <mergeCell ref="A6:AI8"/>
    <mergeCell ref="T10:V10"/>
    <mergeCell ref="U13:AH13"/>
    <mergeCell ref="U11:AH11"/>
    <mergeCell ref="U12:AH12"/>
    <mergeCell ref="B17:AH23"/>
    <mergeCell ref="A39:C39"/>
    <mergeCell ref="D39:AI39"/>
  </mergeCells>
  <phoneticPr fontId="6"/>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zoomScale="70" zoomScaleNormal="115" zoomScaleSheetLayoutView="70" workbookViewId="0">
      <selection activeCell="F8" sqref="F8"/>
    </sheetView>
  </sheetViews>
  <sheetFormatPr defaultColWidth="9" defaultRowHeight="18.75"/>
  <cols>
    <col min="1" max="1" width="9" style="2" bestFit="1" customWidth="1"/>
    <col min="2" max="2" width="25.42578125" style="2" bestFit="1" customWidth="1"/>
    <col min="3" max="3" width="5.28515625" style="8" bestFit="1" customWidth="1"/>
    <col min="4" max="4" width="7.140625" style="2" bestFit="1" customWidth="1"/>
    <col min="5" max="55" width="7.140625" style="2" customWidth="1"/>
    <col min="56" max="16384" width="9" style="2"/>
  </cols>
  <sheetData>
    <row r="1" spans="1:55">
      <c r="A1" s="283" t="s">
        <v>133</v>
      </c>
      <c r="B1" s="283" t="s">
        <v>134</v>
      </c>
      <c r="C1" s="283" t="s">
        <v>135</v>
      </c>
      <c r="D1" s="283" t="s">
        <v>136</v>
      </c>
      <c r="E1" s="282" t="s">
        <v>137</v>
      </c>
      <c r="F1" s="282"/>
      <c r="G1" s="282"/>
      <c r="H1" s="282"/>
      <c r="I1" s="282" t="s">
        <v>138</v>
      </c>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row>
    <row r="2" spans="1:55">
      <c r="A2" s="283"/>
      <c r="B2" s="283"/>
      <c r="C2" s="283"/>
      <c r="D2" s="283"/>
      <c r="E2" s="1" t="s">
        <v>139</v>
      </c>
      <c r="F2" s="1" t="s">
        <v>140</v>
      </c>
      <c r="G2" s="1" t="s">
        <v>141</v>
      </c>
      <c r="H2" s="1" t="s">
        <v>142</v>
      </c>
      <c r="I2" s="1" t="s">
        <v>143</v>
      </c>
      <c r="J2" s="1" t="s">
        <v>144</v>
      </c>
      <c r="K2" s="1" t="s">
        <v>145</v>
      </c>
      <c r="L2" s="1" t="s">
        <v>146</v>
      </c>
      <c r="M2" s="1" t="s">
        <v>147</v>
      </c>
      <c r="N2" s="1" t="s">
        <v>102</v>
      </c>
      <c r="O2" s="1" t="s">
        <v>148</v>
      </c>
      <c r="P2" s="1" t="s">
        <v>149</v>
      </c>
      <c r="Q2" s="1" t="s">
        <v>150</v>
      </c>
      <c r="R2" s="1" t="s">
        <v>151</v>
      </c>
      <c r="S2" s="1" t="s">
        <v>152</v>
      </c>
      <c r="T2" s="1" t="s">
        <v>153</v>
      </c>
      <c r="U2" s="1" t="s">
        <v>154</v>
      </c>
      <c r="V2" s="1" t="s">
        <v>155</v>
      </c>
      <c r="W2" s="1" t="s">
        <v>156</v>
      </c>
      <c r="X2" s="1" t="s">
        <v>157</v>
      </c>
      <c r="Y2" s="1" t="s">
        <v>158</v>
      </c>
      <c r="Z2" s="1" t="s">
        <v>159</v>
      </c>
      <c r="AA2" s="1" t="s">
        <v>160</v>
      </c>
      <c r="AB2" s="1" t="s">
        <v>161</v>
      </c>
      <c r="AC2" s="1" t="s">
        <v>162</v>
      </c>
      <c r="AD2" s="1" t="s">
        <v>163</v>
      </c>
      <c r="AE2" s="1" t="s">
        <v>164</v>
      </c>
      <c r="AF2" s="1" t="s">
        <v>165</v>
      </c>
      <c r="AG2" s="1" t="s">
        <v>166</v>
      </c>
      <c r="AH2" s="1" t="s">
        <v>167</v>
      </c>
      <c r="AI2" s="1" t="s">
        <v>168</v>
      </c>
      <c r="AJ2" s="1" t="s">
        <v>169</v>
      </c>
      <c r="AK2" s="1" t="s">
        <v>170</v>
      </c>
      <c r="AL2" s="1" t="s">
        <v>171</v>
      </c>
      <c r="AM2" s="1" t="s">
        <v>172</v>
      </c>
      <c r="AN2" s="1" t="s">
        <v>173</v>
      </c>
      <c r="AO2" s="1" t="s">
        <v>174</v>
      </c>
      <c r="AP2" s="1" t="s">
        <v>175</v>
      </c>
      <c r="AQ2" s="1" t="s">
        <v>176</v>
      </c>
      <c r="AR2" s="1" t="s">
        <v>177</v>
      </c>
      <c r="AS2" s="1" t="s">
        <v>178</v>
      </c>
      <c r="AT2" s="1" t="s">
        <v>179</v>
      </c>
      <c r="AU2" s="1" t="s">
        <v>180</v>
      </c>
      <c r="AV2" s="1" t="s">
        <v>181</v>
      </c>
      <c r="AW2" s="1" t="s">
        <v>182</v>
      </c>
      <c r="AX2" s="1" t="s">
        <v>183</v>
      </c>
      <c r="AY2" s="1" t="s">
        <v>184</v>
      </c>
      <c r="AZ2" s="1" t="s">
        <v>185</v>
      </c>
      <c r="BA2" s="1" t="s">
        <v>186</v>
      </c>
      <c r="BB2" s="1" t="s">
        <v>187</v>
      </c>
      <c r="BC2" s="1" t="s">
        <v>188</v>
      </c>
    </row>
    <row r="3" spans="1:55">
      <c r="A3" s="283" t="s">
        <v>189</v>
      </c>
      <c r="B3" s="3" t="s">
        <v>190</v>
      </c>
      <c r="C3" s="1" t="s">
        <v>191</v>
      </c>
      <c r="D3" s="4">
        <v>8700</v>
      </c>
      <c r="E3" s="89">
        <v>2400</v>
      </c>
      <c r="F3" s="89">
        <v>1600</v>
      </c>
      <c r="G3" s="89">
        <v>1600</v>
      </c>
      <c r="H3" s="89">
        <v>800</v>
      </c>
      <c r="I3" s="89">
        <v>18000</v>
      </c>
      <c r="J3" s="89">
        <v>15000</v>
      </c>
      <c r="K3" s="89">
        <v>13000</v>
      </c>
      <c r="L3" s="89">
        <v>14000</v>
      </c>
      <c r="M3" s="89">
        <v>15000</v>
      </c>
      <c r="N3" s="89">
        <v>14000</v>
      </c>
      <c r="O3" s="89">
        <v>11000</v>
      </c>
      <c r="P3" s="89">
        <v>15000</v>
      </c>
      <c r="Q3" s="89">
        <v>14000</v>
      </c>
      <c r="R3" s="89">
        <v>14000</v>
      </c>
      <c r="S3" s="89">
        <v>27000</v>
      </c>
      <c r="T3" s="89">
        <v>24000</v>
      </c>
      <c r="U3" s="89">
        <v>27000</v>
      </c>
      <c r="V3" s="89">
        <v>22000</v>
      </c>
      <c r="W3" s="89">
        <v>22000</v>
      </c>
      <c r="X3" s="89">
        <v>15000</v>
      </c>
      <c r="Y3" s="89">
        <v>13000</v>
      </c>
      <c r="Z3" s="89">
        <v>14000</v>
      </c>
      <c r="AA3" s="89">
        <v>17000</v>
      </c>
      <c r="AB3" s="89">
        <v>15000</v>
      </c>
      <c r="AC3" s="89">
        <v>18000</v>
      </c>
      <c r="AD3" s="89">
        <v>13000</v>
      </c>
      <c r="AE3" s="89">
        <v>15000</v>
      </c>
      <c r="AF3" s="89">
        <v>13000</v>
      </c>
      <c r="AG3" s="89">
        <v>15000</v>
      </c>
      <c r="AH3" s="89">
        <v>27000</v>
      </c>
      <c r="AI3" s="89">
        <v>18000</v>
      </c>
      <c r="AJ3" s="89">
        <v>17000</v>
      </c>
      <c r="AK3" s="89">
        <v>15000</v>
      </c>
      <c r="AL3" s="89">
        <v>15000</v>
      </c>
      <c r="AM3" s="89">
        <v>11000</v>
      </c>
      <c r="AN3" s="89">
        <v>13000</v>
      </c>
      <c r="AO3" s="89">
        <v>14000</v>
      </c>
      <c r="AP3" s="89">
        <v>18000</v>
      </c>
      <c r="AQ3" s="89">
        <v>11000</v>
      </c>
      <c r="AR3" s="89">
        <v>14000</v>
      </c>
      <c r="AS3" s="89">
        <v>21000</v>
      </c>
      <c r="AT3" s="89">
        <v>14000</v>
      </c>
      <c r="AU3" s="89">
        <v>15000</v>
      </c>
      <c r="AV3" s="89">
        <v>25000</v>
      </c>
      <c r="AW3" s="89">
        <v>15000</v>
      </c>
      <c r="AX3" s="89">
        <v>15000</v>
      </c>
      <c r="AY3" s="89">
        <v>20000</v>
      </c>
      <c r="AZ3" s="89">
        <v>15000</v>
      </c>
      <c r="BA3" s="89">
        <v>17000</v>
      </c>
      <c r="BB3" s="89">
        <v>17000</v>
      </c>
      <c r="BC3" s="89">
        <v>15000</v>
      </c>
    </row>
    <row r="4" spans="1:55">
      <c r="A4" s="283"/>
      <c r="B4" s="3" t="s">
        <v>192</v>
      </c>
      <c r="C4" s="1" t="s">
        <v>193</v>
      </c>
      <c r="D4" s="4">
        <v>10200</v>
      </c>
      <c r="E4" s="89">
        <v>2400</v>
      </c>
      <c r="F4" s="89">
        <v>1600</v>
      </c>
      <c r="G4" s="89">
        <v>1600</v>
      </c>
      <c r="H4" s="89">
        <v>800</v>
      </c>
      <c r="I4" s="89">
        <v>18000</v>
      </c>
      <c r="J4" s="89">
        <v>15000</v>
      </c>
      <c r="K4" s="89">
        <v>13000</v>
      </c>
      <c r="L4" s="89">
        <v>14000</v>
      </c>
      <c r="M4" s="89">
        <v>15000</v>
      </c>
      <c r="N4" s="89">
        <v>14000</v>
      </c>
      <c r="O4" s="89">
        <v>11000</v>
      </c>
      <c r="P4" s="89">
        <v>15000</v>
      </c>
      <c r="Q4" s="89">
        <v>14000</v>
      </c>
      <c r="R4" s="89">
        <v>14000</v>
      </c>
      <c r="S4" s="89">
        <v>27000</v>
      </c>
      <c r="T4" s="89">
        <v>24000</v>
      </c>
      <c r="U4" s="89">
        <v>27000</v>
      </c>
      <c r="V4" s="89">
        <v>22000</v>
      </c>
      <c r="W4" s="89">
        <v>22000</v>
      </c>
      <c r="X4" s="89">
        <v>15000</v>
      </c>
      <c r="Y4" s="89">
        <v>13000</v>
      </c>
      <c r="Z4" s="89">
        <v>14000</v>
      </c>
      <c r="AA4" s="89">
        <v>17000</v>
      </c>
      <c r="AB4" s="89">
        <v>15000</v>
      </c>
      <c r="AC4" s="89">
        <v>18000</v>
      </c>
      <c r="AD4" s="89">
        <v>13000</v>
      </c>
      <c r="AE4" s="89">
        <v>15000</v>
      </c>
      <c r="AF4" s="89">
        <v>13000</v>
      </c>
      <c r="AG4" s="89">
        <v>15000</v>
      </c>
      <c r="AH4" s="89">
        <v>27000</v>
      </c>
      <c r="AI4" s="89">
        <v>18000</v>
      </c>
      <c r="AJ4" s="89">
        <v>17000</v>
      </c>
      <c r="AK4" s="89">
        <v>15000</v>
      </c>
      <c r="AL4" s="89">
        <v>15000</v>
      </c>
      <c r="AM4" s="89">
        <v>11000</v>
      </c>
      <c r="AN4" s="89">
        <v>13000</v>
      </c>
      <c r="AO4" s="89">
        <v>14000</v>
      </c>
      <c r="AP4" s="89">
        <v>18000</v>
      </c>
      <c r="AQ4" s="89">
        <v>11000</v>
      </c>
      <c r="AR4" s="89">
        <v>14000</v>
      </c>
      <c r="AS4" s="89">
        <v>21000</v>
      </c>
      <c r="AT4" s="89">
        <v>14000</v>
      </c>
      <c r="AU4" s="89">
        <v>15000</v>
      </c>
      <c r="AV4" s="89">
        <v>25000</v>
      </c>
      <c r="AW4" s="89">
        <v>15000</v>
      </c>
      <c r="AX4" s="89">
        <v>15000</v>
      </c>
      <c r="AY4" s="89">
        <v>20000</v>
      </c>
      <c r="AZ4" s="89">
        <v>15000</v>
      </c>
      <c r="BA4" s="89">
        <v>17000</v>
      </c>
      <c r="BB4" s="89">
        <v>17000</v>
      </c>
      <c r="BC4" s="89">
        <v>15000</v>
      </c>
    </row>
    <row r="5" spans="1:55">
      <c r="A5" s="283"/>
      <c r="B5" s="3" t="s">
        <v>194</v>
      </c>
      <c r="C5" s="1" t="s">
        <v>195</v>
      </c>
      <c r="D5" s="4">
        <v>9300</v>
      </c>
      <c r="E5" s="89">
        <v>2400</v>
      </c>
      <c r="F5" s="89">
        <v>1600</v>
      </c>
      <c r="G5" s="89">
        <v>1600</v>
      </c>
      <c r="H5" s="89">
        <v>800</v>
      </c>
      <c r="I5" s="89">
        <v>18000</v>
      </c>
      <c r="J5" s="89">
        <v>15000</v>
      </c>
      <c r="K5" s="89">
        <v>13000</v>
      </c>
      <c r="L5" s="89">
        <v>14000</v>
      </c>
      <c r="M5" s="89">
        <v>15000</v>
      </c>
      <c r="N5" s="89">
        <v>14000</v>
      </c>
      <c r="O5" s="89">
        <v>11000</v>
      </c>
      <c r="P5" s="89">
        <v>15000</v>
      </c>
      <c r="Q5" s="89">
        <v>14000</v>
      </c>
      <c r="R5" s="89">
        <v>14000</v>
      </c>
      <c r="S5" s="89">
        <v>27000</v>
      </c>
      <c r="T5" s="89">
        <v>24000</v>
      </c>
      <c r="U5" s="89">
        <v>27000</v>
      </c>
      <c r="V5" s="89">
        <v>22000</v>
      </c>
      <c r="W5" s="89">
        <v>22000</v>
      </c>
      <c r="X5" s="89">
        <v>15000</v>
      </c>
      <c r="Y5" s="89">
        <v>13000</v>
      </c>
      <c r="Z5" s="89">
        <v>14000</v>
      </c>
      <c r="AA5" s="89">
        <v>17000</v>
      </c>
      <c r="AB5" s="89">
        <v>15000</v>
      </c>
      <c r="AC5" s="89">
        <v>18000</v>
      </c>
      <c r="AD5" s="89">
        <v>13000</v>
      </c>
      <c r="AE5" s="89">
        <v>15000</v>
      </c>
      <c r="AF5" s="89">
        <v>13000</v>
      </c>
      <c r="AG5" s="89">
        <v>15000</v>
      </c>
      <c r="AH5" s="89">
        <v>27000</v>
      </c>
      <c r="AI5" s="89">
        <v>18000</v>
      </c>
      <c r="AJ5" s="89">
        <v>17000</v>
      </c>
      <c r="AK5" s="89">
        <v>15000</v>
      </c>
      <c r="AL5" s="89">
        <v>15000</v>
      </c>
      <c r="AM5" s="89">
        <v>11000</v>
      </c>
      <c r="AN5" s="89">
        <v>13000</v>
      </c>
      <c r="AO5" s="89">
        <v>14000</v>
      </c>
      <c r="AP5" s="89">
        <v>18000</v>
      </c>
      <c r="AQ5" s="89">
        <v>11000</v>
      </c>
      <c r="AR5" s="89">
        <v>14000</v>
      </c>
      <c r="AS5" s="89">
        <v>21000</v>
      </c>
      <c r="AT5" s="89">
        <v>14000</v>
      </c>
      <c r="AU5" s="89">
        <v>15000</v>
      </c>
      <c r="AV5" s="89">
        <v>25000</v>
      </c>
      <c r="AW5" s="89">
        <v>15000</v>
      </c>
      <c r="AX5" s="89">
        <v>15000</v>
      </c>
      <c r="AY5" s="89">
        <v>20000</v>
      </c>
      <c r="AZ5" s="89">
        <v>15000</v>
      </c>
      <c r="BA5" s="89">
        <v>17000</v>
      </c>
      <c r="BB5" s="89">
        <v>17000</v>
      </c>
      <c r="BC5" s="89">
        <v>15000</v>
      </c>
    </row>
    <row r="6" spans="1:55">
      <c r="A6" s="283"/>
      <c r="B6" s="3" t="s">
        <v>196</v>
      </c>
      <c r="C6" s="1" t="s">
        <v>197</v>
      </c>
      <c r="D6" s="4">
        <v>11500</v>
      </c>
      <c r="E6" s="89">
        <v>2400</v>
      </c>
      <c r="F6" s="89">
        <v>1600</v>
      </c>
      <c r="G6" s="89">
        <v>1600</v>
      </c>
      <c r="H6" s="89">
        <v>800</v>
      </c>
      <c r="I6" s="89">
        <v>18000</v>
      </c>
      <c r="J6" s="89">
        <v>15000</v>
      </c>
      <c r="K6" s="89">
        <v>13000</v>
      </c>
      <c r="L6" s="89">
        <v>14000</v>
      </c>
      <c r="M6" s="89">
        <v>15000</v>
      </c>
      <c r="N6" s="89">
        <v>14000</v>
      </c>
      <c r="O6" s="89">
        <v>11000</v>
      </c>
      <c r="P6" s="89">
        <v>15000</v>
      </c>
      <c r="Q6" s="89">
        <v>14000</v>
      </c>
      <c r="R6" s="89">
        <v>14000</v>
      </c>
      <c r="S6" s="89">
        <v>27000</v>
      </c>
      <c r="T6" s="89">
        <v>24000</v>
      </c>
      <c r="U6" s="89">
        <v>27000</v>
      </c>
      <c r="V6" s="89">
        <v>22000</v>
      </c>
      <c r="W6" s="89">
        <v>22000</v>
      </c>
      <c r="X6" s="89">
        <v>15000</v>
      </c>
      <c r="Y6" s="89">
        <v>13000</v>
      </c>
      <c r="Z6" s="89">
        <v>14000</v>
      </c>
      <c r="AA6" s="89">
        <v>17000</v>
      </c>
      <c r="AB6" s="89">
        <v>15000</v>
      </c>
      <c r="AC6" s="89">
        <v>18000</v>
      </c>
      <c r="AD6" s="89">
        <v>13000</v>
      </c>
      <c r="AE6" s="89">
        <v>15000</v>
      </c>
      <c r="AF6" s="89">
        <v>13000</v>
      </c>
      <c r="AG6" s="89">
        <v>15000</v>
      </c>
      <c r="AH6" s="89">
        <v>27000</v>
      </c>
      <c r="AI6" s="89">
        <v>18000</v>
      </c>
      <c r="AJ6" s="89">
        <v>17000</v>
      </c>
      <c r="AK6" s="89">
        <v>15000</v>
      </c>
      <c r="AL6" s="89">
        <v>15000</v>
      </c>
      <c r="AM6" s="89">
        <v>11000</v>
      </c>
      <c r="AN6" s="89">
        <v>13000</v>
      </c>
      <c r="AO6" s="89">
        <v>14000</v>
      </c>
      <c r="AP6" s="89">
        <v>18000</v>
      </c>
      <c r="AQ6" s="89">
        <v>11000</v>
      </c>
      <c r="AR6" s="89">
        <v>14000</v>
      </c>
      <c r="AS6" s="89">
        <v>21000</v>
      </c>
      <c r="AT6" s="89">
        <v>14000</v>
      </c>
      <c r="AU6" s="89">
        <v>15000</v>
      </c>
      <c r="AV6" s="89">
        <v>25000</v>
      </c>
      <c r="AW6" s="89">
        <v>15000</v>
      </c>
      <c r="AX6" s="89">
        <v>15000</v>
      </c>
      <c r="AY6" s="89">
        <v>20000</v>
      </c>
      <c r="AZ6" s="89">
        <v>15000</v>
      </c>
      <c r="BA6" s="89">
        <v>17000</v>
      </c>
      <c r="BB6" s="89">
        <v>17000</v>
      </c>
      <c r="BC6" s="89">
        <v>15000</v>
      </c>
    </row>
    <row r="7" spans="1:55">
      <c r="A7" s="283"/>
      <c r="B7" s="3" t="s">
        <v>198</v>
      </c>
      <c r="C7" s="1" t="s">
        <v>193</v>
      </c>
      <c r="D7" s="4">
        <v>10200</v>
      </c>
      <c r="E7" s="89">
        <v>2400</v>
      </c>
      <c r="F7" s="89">
        <v>1600</v>
      </c>
      <c r="G7" s="89">
        <v>1600</v>
      </c>
      <c r="H7" s="89">
        <v>800</v>
      </c>
      <c r="I7" s="89">
        <v>18000</v>
      </c>
      <c r="J7" s="89">
        <v>15000</v>
      </c>
      <c r="K7" s="89">
        <v>13000</v>
      </c>
      <c r="L7" s="89">
        <v>14000</v>
      </c>
      <c r="M7" s="89">
        <v>15000</v>
      </c>
      <c r="N7" s="89">
        <v>14000</v>
      </c>
      <c r="O7" s="89">
        <v>11000</v>
      </c>
      <c r="P7" s="89">
        <v>15000</v>
      </c>
      <c r="Q7" s="89">
        <v>14000</v>
      </c>
      <c r="R7" s="89">
        <v>14000</v>
      </c>
      <c r="S7" s="89">
        <v>27000</v>
      </c>
      <c r="T7" s="89">
        <v>24000</v>
      </c>
      <c r="U7" s="89">
        <v>27000</v>
      </c>
      <c r="V7" s="89">
        <v>22000</v>
      </c>
      <c r="W7" s="89">
        <v>22000</v>
      </c>
      <c r="X7" s="89">
        <v>15000</v>
      </c>
      <c r="Y7" s="89">
        <v>13000</v>
      </c>
      <c r="Z7" s="89">
        <v>14000</v>
      </c>
      <c r="AA7" s="89">
        <v>17000</v>
      </c>
      <c r="AB7" s="89">
        <v>15000</v>
      </c>
      <c r="AC7" s="89">
        <v>18000</v>
      </c>
      <c r="AD7" s="89">
        <v>13000</v>
      </c>
      <c r="AE7" s="89">
        <v>15000</v>
      </c>
      <c r="AF7" s="89">
        <v>13000</v>
      </c>
      <c r="AG7" s="89">
        <v>15000</v>
      </c>
      <c r="AH7" s="89">
        <v>27000</v>
      </c>
      <c r="AI7" s="89">
        <v>18000</v>
      </c>
      <c r="AJ7" s="89">
        <v>17000</v>
      </c>
      <c r="AK7" s="89">
        <v>15000</v>
      </c>
      <c r="AL7" s="89">
        <v>15000</v>
      </c>
      <c r="AM7" s="89">
        <v>11000</v>
      </c>
      <c r="AN7" s="89">
        <v>13000</v>
      </c>
      <c r="AO7" s="89">
        <v>14000</v>
      </c>
      <c r="AP7" s="89">
        <v>18000</v>
      </c>
      <c r="AQ7" s="89">
        <v>11000</v>
      </c>
      <c r="AR7" s="89">
        <v>14000</v>
      </c>
      <c r="AS7" s="89">
        <v>21000</v>
      </c>
      <c r="AT7" s="89">
        <v>14000</v>
      </c>
      <c r="AU7" s="89">
        <v>15000</v>
      </c>
      <c r="AV7" s="89">
        <v>25000</v>
      </c>
      <c r="AW7" s="89">
        <v>15000</v>
      </c>
      <c r="AX7" s="89">
        <v>15000</v>
      </c>
      <c r="AY7" s="89">
        <v>20000</v>
      </c>
      <c r="AZ7" s="89">
        <v>15000</v>
      </c>
      <c r="BA7" s="89">
        <v>17000</v>
      </c>
      <c r="BB7" s="89">
        <v>17000</v>
      </c>
      <c r="BC7" s="89">
        <v>15000</v>
      </c>
    </row>
    <row r="8" spans="1:55">
      <c r="A8" s="283"/>
      <c r="B8" s="3" t="s">
        <v>199</v>
      </c>
      <c r="C8" s="1" t="s">
        <v>195</v>
      </c>
      <c r="D8" s="4">
        <v>9300</v>
      </c>
      <c r="E8" s="89">
        <v>2400</v>
      </c>
      <c r="F8" s="89">
        <v>1600</v>
      </c>
      <c r="G8" s="89">
        <v>1600</v>
      </c>
      <c r="H8" s="89">
        <v>800</v>
      </c>
      <c r="I8" s="89">
        <v>18000</v>
      </c>
      <c r="J8" s="89">
        <v>15000</v>
      </c>
      <c r="K8" s="89">
        <v>13000</v>
      </c>
      <c r="L8" s="89">
        <v>14000</v>
      </c>
      <c r="M8" s="89">
        <v>15000</v>
      </c>
      <c r="N8" s="89">
        <v>14000</v>
      </c>
      <c r="O8" s="89">
        <v>11000</v>
      </c>
      <c r="P8" s="89">
        <v>15000</v>
      </c>
      <c r="Q8" s="89">
        <v>14000</v>
      </c>
      <c r="R8" s="89">
        <v>14000</v>
      </c>
      <c r="S8" s="89">
        <v>27000</v>
      </c>
      <c r="T8" s="89">
        <v>24000</v>
      </c>
      <c r="U8" s="89">
        <v>27000</v>
      </c>
      <c r="V8" s="89">
        <v>22000</v>
      </c>
      <c r="W8" s="89">
        <v>22000</v>
      </c>
      <c r="X8" s="89">
        <v>15000</v>
      </c>
      <c r="Y8" s="89">
        <v>13000</v>
      </c>
      <c r="Z8" s="89">
        <v>14000</v>
      </c>
      <c r="AA8" s="89">
        <v>17000</v>
      </c>
      <c r="AB8" s="89">
        <v>15000</v>
      </c>
      <c r="AC8" s="89">
        <v>18000</v>
      </c>
      <c r="AD8" s="89">
        <v>13000</v>
      </c>
      <c r="AE8" s="89">
        <v>15000</v>
      </c>
      <c r="AF8" s="89">
        <v>13000</v>
      </c>
      <c r="AG8" s="89">
        <v>15000</v>
      </c>
      <c r="AH8" s="89">
        <v>27000</v>
      </c>
      <c r="AI8" s="89">
        <v>18000</v>
      </c>
      <c r="AJ8" s="89">
        <v>17000</v>
      </c>
      <c r="AK8" s="89">
        <v>15000</v>
      </c>
      <c r="AL8" s="89">
        <v>15000</v>
      </c>
      <c r="AM8" s="89">
        <v>11000</v>
      </c>
      <c r="AN8" s="89">
        <v>13000</v>
      </c>
      <c r="AO8" s="89">
        <v>14000</v>
      </c>
      <c r="AP8" s="89">
        <v>18000</v>
      </c>
      <c r="AQ8" s="89">
        <v>11000</v>
      </c>
      <c r="AR8" s="89">
        <v>14000</v>
      </c>
      <c r="AS8" s="89">
        <v>21000</v>
      </c>
      <c r="AT8" s="89">
        <v>14000</v>
      </c>
      <c r="AU8" s="89">
        <v>15000</v>
      </c>
      <c r="AV8" s="89">
        <v>25000</v>
      </c>
      <c r="AW8" s="89">
        <v>15000</v>
      </c>
      <c r="AX8" s="89">
        <v>15000</v>
      </c>
      <c r="AY8" s="89">
        <v>20000</v>
      </c>
      <c r="AZ8" s="89">
        <v>15000</v>
      </c>
      <c r="BA8" s="89">
        <v>17000</v>
      </c>
      <c r="BB8" s="89">
        <v>17000</v>
      </c>
      <c r="BC8" s="89">
        <v>15000</v>
      </c>
    </row>
    <row r="9" spans="1:55">
      <c r="A9" s="285" t="s">
        <v>200</v>
      </c>
      <c r="B9" s="5" t="s">
        <v>201</v>
      </c>
      <c r="C9" s="6" t="s">
        <v>202</v>
      </c>
      <c r="D9" s="7">
        <v>7000</v>
      </c>
      <c r="E9" s="90">
        <v>2400</v>
      </c>
      <c r="F9" s="90">
        <v>1600</v>
      </c>
      <c r="G9" s="90">
        <v>1600</v>
      </c>
      <c r="H9" s="90">
        <v>800</v>
      </c>
      <c r="I9" s="90">
        <v>13000</v>
      </c>
      <c r="J9" s="90">
        <v>11000</v>
      </c>
      <c r="K9" s="90">
        <v>9000</v>
      </c>
      <c r="L9" s="90">
        <v>10000</v>
      </c>
      <c r="M9" s="90">
        <v>11000</v>
      </c>
      <c r="N9" s="90">
        <v>10000</v>
      </c>
      <c r="O9" s="90">
        <v>8000</v>
      </c>
      <c r="P9" s="90">
        <v>11000</v>
      </c>
      <c r="Q9" s="90">
        <v>10000</v>
      </c>
      <c r="R9" s="90">
        <v>10000</v>
      </c>
      <c r="S9" s="90">
        <v>19000</v>
      </c>
      <c r="T9" s="90">
        <v>17000</v>
      </c>
      <c r="U9" s="90">
        <v>19000</v>
      </c>
      <c r="V9" s="90">
        <v>16000</v>
      </c>
      <c r="W9" s="90">
        <v>16000</v>
      </c>
      <c r="X9" s="90">
        <v>11000</v>
      </c>
      <c r="Y9" s="90">
        <v>9000</v>
      </c>
      <c r="Z9" s="90">
        <v>10000</v>
      </c>
      <c r="AA9" s="90">
        <v>12000</v>
      </c>
      <c r="AB9" s="90">
        <v>11000</v>
      </c>
      <c r="AC9" s="90">
        <v>13000</v>
      </c>
      <c r="AD9" s="90">
        <v>9000</v>
      </c>
      <c r="AE9" s="90">
        <v>11000</v>
      </c>
      <c r="AF9" s="90">
        <v>9000</v>
      </c>
      <c r="AG9" s="90">
        <v>11000</v>
      </c>
      <c r="AH9" s="90">
        <v>19000</v>
      </c>
      <c r="AI9" s="90">
        <v>13000</v>
      </c>
      <c r="AJ9" s="90">
        <v>12000</v>
      </c>
      <c r="AK9" s="90">
        <v>11000</v>
      </c>
      <c r="AL9" s="90">
        <v>11000</v>
      </c>
      <c r="AM9" s="90">
        <v>8000</v>
      </c>
      <c r="AN9" s="90">
        <v>9000</v>
      </c>
      <c r="AO9" s="90">
        <v>10000</v>
      </c>
      <c r="AP9" s="90">
        <v>13000</v>
      </c>
      <c r="AQ9" s="90">
        <v>8000</v>
      </c>
      <c r="AR9" s="90">
        <v>10000</v>
      </c>
      <c r="AS9" s="90">
        <v>15000</v>
      </c>
      <c r="AT9" s="90">
        <v>10000</v>
      </c>
      <c r="AU9" s="90">
        <v>11000</v>
      </c>
      <c r="AV9" s="90">
        <v>18000</v>
      </c>
      <c r="AW9" s="90">
        <v>11000</v>
      </c>
      <c r="AX9" s="90">
        <v>11000</v>
      </c>
      <c r="AY9" s="90">
        <v>14000</v>
      </c>
      <c r="AZ9" s="90">
        <v>11000</v>
      </c>
      <c r="BA9" s="90">
        <v>12000</v>
      </c>
      <c r="BB9" s="90">
        <v>12000</v>
      </c>
      <c r="BC9" s="90">
        <v>11000</v>
      </c>
    </row>
    <row r="10" spans="1:55">
      <c r="A10" s="285"/>
      <c r="B10" s="5" t="s">
        <v>203</v>
      </c>
      <c r="C10" s="6" t="s">
        <v>204</v>
      </c>
      <c r="D10" s="7">
        <v>7900</v>
      </c>
      <c r="E10" s="90">
        <v>2400</v>
      </c>
      <c r="F10" s="90">
        <v>1600</v>
      </c>
      <c r="G10" s="90">
        <v>1600</v>
      </c>
      <c r="H10" s="90">
        <v>800</v>
      </c>
      <c r="I10" s="90">
        <v>13000</v>
      </c>
      <c r="J10" s="90">
        <v>11000</v>
      </c>
      <c r="K10" s="90">
        <v>9000</v>
      </c>
      <c r="L10" s="90">
        <v>10000</v>
      </c>
      <c r="M10" s="90">
        <v>11000</v>
      </c>
      <c r="N10" s="90">
        <v>10000</v>
      </c>
      <c r="O10" s="90">
        <v>8000</v>
      </c>
      <c r="P10" s="90">
        <v>11000</v>
      </c>
      <c r="Q10" s="90">
        <v>10000</v>
      </c>
      <c r="R10" s="90">
        <v>10000</v>
      </c>
      <c r="S10" s="90">
        <v>19000</v>
      </c>
      <c r="T10" s="90">
        <v>17000</v>
      </c>
      <c r="U10" s="90">
        <v>19000</v>
      </c>
      <c r="V10" s="90">
        <v>16000</v>
      </c>
      <c r="W10" s="90">
        <v>16000</v>
      </c>
      <c r="X10" s="90">
        <v>11000</v>
      </c>
      <c r="Y10" s="90">
        <v>9000</v>
      </c>
      <c r="Z10" s="90">
        <v>10000</v>
      </c>
      <c r="AA10" s="90">
        <v>12000</v>
      </c>
      <c r="AB10" s="90">
        <v>11000</v>
      </c>
      <c r="AC10" s="90">
        <v>13000</v>
      </c>
      <c r="AD10" s="90">
        <v>9000</v>
      </c>
      <c r="AE10" s="90">
        <v>11000</v>
      </c>
      <c r="AF10" s="90">
        <v>9000</v>
      </c>
      <c r="AG10" s="90">
        <v>11000</v>
      </c>
      <c r="AH10" s="90">
        <v>19000</v>
      </c>
      <c r="AI10" s="90">
        <v>13000</v>
      </c>
      <c r="AJ10" s="90">
        <v>12000</v>
      </c>
      <c r="AK10" s="90">
        <v>11000</v>
      </c>
      <c r="AL10" s="90">
        <v>11000</v>
      </c>
      <c r="AM10" s="90">
        <v>8000</v>
      </c>
      <c r="AN10" s="90">
        <v>9000</v>
      </c>
      <c r="AO10" s="90">
        <v>10000</v>
      </c>
      <c r="AP10" s="90">
        <v>13000</v>
      </c>
      <c r="AQ10" s="90">
        <v>8000</v>
      </c>
      <c r="AR10" s="90">
        <v>10000</v>
      </c>
      <c r="AS10" s="90">
        <v>15000</v>
      </c>
      <c r="AT10" s="90">
        <v>10000</v>
      </c>
      <c r="AU10" s="90">
        <v>11000</v>
      </c>
      <c r="AV10" s="90">
        <v>18000</v>
      </c>
      <c r="AW10" s="90">
        <v>11000</v>
      </c>
      <c r="AX10" s="90">
        <v>11000</v>
      </c>
      <c r="AY10" s="90">
        <v>14000</v>
      </c>
      <c r="AZ10" s="90">
        <v>11000</v>
      </c>
      <c r="BA10" s="90">
        <v>12000</v>
      </c>
      <c r="BB10" s="90">
        <v>12000</v>
      </c>
      <c r="BC10" s="90">
        <v>11000</v>
      </c>
    </row>
    <row r="11" spans="1:55">
      <c r="A11" s="285"/>
      <c r="B11" s="5" t="s">
        <v>205</v>
      </c>
      <c r="C11" s="6" t="s">
        <v>204</v>
      </c>
      <c r="D11" s="7">
        <v>7900</v>
      </c>
      <c r="E11" s="90">
        <v>2400</v>
      </c>
      <c r="F11" s="90">
        <v>1600</v>
      </c>
      <c r="G11" s="90">
        <v>1600</v>
      </c>
      <c r="H11" s="90">
        <v>800</v>
      </c>
      <c r="I11" s="90">
        <v>13000</v>
      </c>
      <c r="J11" s="90">
        <v>11000</v>
      </c>
      <c r="K11" s="90">
        <v>9000</v>
      </c>
      <c r="L11" s="90">
        <v>10000</v>
      </c>
      <c r="M11" s="90">
        <v>11000</v>
      </c>
      <c r="N11" s="90">
        <v>10000</v>
      </c>
      <c r="O11" s="90">
        <v>8000</v>
      </c>
      <c r="P11" s="90">
        <v>11000</v>
      </c>
      <c r="Q11" s="90">
        <v>10000</v>
      </c>
      <c r="R11" s="90">
        <v>10000</v>
      </c>
      <c r="S11" s="90">
        <v>19000</v>
      </c>
      <c r="T11" s="90">
        <v>17000</v>
      </c>
      <c r="U11" s="90">
        <v>19000</v>
      </c>
      <c r="V11" s="90">
        <v>16000</v>
      </c>
      <c r="W11" s="90">
        <v>16000</v>
      </c>
      <c r="X11" s="90">
        <v>11000</v>
      </c>
      <c r="Y11" s="90">
        <v>9000</v>
      </c>
      <c r="Z11" s="90">
        <v>10000</v>
      </c>
      <c r="AA11" s="90">
        <v>12000</v>
      </c>
      <c r="AB11" s="90">
        <v>11000</v>
      </c>
      <c r="AC11" s="90">
        <v>13000</v>
      </c>
      <c r="AD11" s="90">
        <v>9000</v>
      </c>
      <c r="AE11" s="90">
        <v>11000</v>
      </c>
      <c r="AF11" s="90">
        <v>9000</v>
      </c>
      <c r="AG11" s="90">
        <v>11000</v>
      </c>
      <c r="AH11" s="90">
        <v>19000</v>
      </c>
      <c r="AI11" s="90">
        <v>13000</v>
      </c>
      <c r="AJ11" s="90">
        <v>12000</v>
      </c>
      <c r="AK11" s="90">
        <v>11000</v>
      </c>
      <c r="AL11" s="90">
        <v>11000</v>
      </c>
      <c r="AM11" s="90">
        <v>8000</v>
      </c>
      <c r="AN11" s="90">
        <v>9000</v>
      </c>
      <c r="AO11" s="90">
        <v>10000</v>
      </c>
      <c r="AP11" s="90">
        <v>13000</v>
      </c>
      <c r="AQ11" s="90">
        <v>8000</v>
      </c>
      <c r="AR11" s="90">
        <v>10000</v>
      </c>
      <c r="AS11" s="90">
        <v>15000</v>
      </c>
      <c r="AT11" s="90">
        <v>10000</v>
      </c>
      <c r="AU11" s="90">
        <v>11000</v>
      </c>
      <c r="AV11" s="90">
        <v>18000</v>
      </c>
      <c r="AW11" s="90">
        <v>11000</v>
      </c>
      <c r="AX11" s="90">
        <v>11000</v>
      </c>
      <c r="AY11" s="90">
        <v>14000</v>
      </c>
      <c r="AZ11" s="90">
        <v>11000</v>
      </c>
      <c r="BA11" s="90">
        <v>12000</v>
      </c>
      <c r="BB11" s="90">
        <v>12000</v>
      </c>
      <c r="BC11" s="90">
        <v>11000</v>
      </c>
    </row>
    <row r="12" spans="1:55">
      <c r="A12" s="285"/>
      <c r="B12" s="5" t="s">
        <v>206</v>
      </c>
      <c r="C12" s="6" t="s">
        <v>204</v>
      </c>
      <c r="D12" s="7">
        <v>7900</v>
      </c>
      <c r="E12" s="90">
        <v>2400</v>
      </c>
      <c r="F12" s="90">
        <v>1600</v>
      </c>
      <c r="G12" s="90">
        <v>1600</v>
      </c>
      <c r="H12" s="90">
        <v>800</v>
      </c>
      <c r="I12" s="90">
        <v>13000</v>
      </c>
      <c r="J12" s="90">
        <v>11000</v>
      </c>
      <c r="K12" s="90">
        <v>9000</v>
      </c>
      <c r="L12" s="90">
        <v>10000</v>
      </c>
      <c r="M12" s="90">
        <v>11000</v>
      </c>
      <c r="N12" s="90">
        <v>10000</v>
      </c>
      <c r="O12" s="90">
        <v>8000</v>
      </c>
      <c r="P12" s="90">
        <v>11000</v>
      </c>
      <c r="Q12" s="90">
        <v>10000</v>
      </c>
      <c r="R12" s="90">
        <v>10000</v>
      </c>
      <c r="S12" s="90">
        <v>19000</v>
      </c>
      <c r="T12" s="90">
        <v>17000</v>
      </c>
      <c r="U12" s="90">
        <v>19000</v>
      </c>
      <c r="V12" s="90">
        <v>16000</v>
      </c>
      <c r="W12" s="90">
        <v>16000</v>
      </c>
      <c r="X12" s="90">
        <v>11000</v>
      </c>
      <c r="Y12" s="90">
        <v>9000</v>
      </c>
      <c r="Z12" s="90">
        <v>10000</v>
      </c>
      <c r="AA12" s="90">
        <v>12000</v>
      </c>
      <c r="AB12" s="90">
        <v>11000</v>
      </c>
      <c r="AC12" s="90">
        <v>13000</v>
      </c>
      <c r="AD12" s="90">
        <v>9000</v>
      </c>
      <c r="AE12" s="90">
        <v>11000</v>
      </c>
      <c r="AF12" s="90">
        <v>9000</v>
      </c>
      <c r="AG12" s="90">
        <v>11000</v>
      </c>
      <c r="AH12" s="90">
        <v>19000</v>
      </c>
      <c r="AI12" s="90">
        <v>13000</v>
      </c>
      <c r="AJ12" s="90">
        <v>12000</v>
      </c>
      <c r="AK12" s="90">
        <v>11000</v>
      </c>
      <c r="AL12" s="90">
        <v>11000</v>
      </c>
      <c r="AM12" s="90">
        <v>8000</v>
      </c>
      <c r="AN12" s="90">
        <v>9000</v>
      </c>
      <c r="AO12" s="90">
        <v>10000</v>
      </c>
      <c r="AP12" s="90">
        <v>13000</v>
      </c>
      <c r="AQ12" s="90">
        <v>8000</v>
      </c>
      <c r="AR12" s="90">
        <v>10000</v>
      </c>
      <c r="AS12" s="90">
        <v>15000</v>
      </c>
      <c r="AT12" s="90">
        <v>10000</v>
      </c>
      <c r="AU12" s="90">
        <v>11000</v>
      </c>
      <c r="AV12" s="90">
        <v>18000</v>
      </c>
      <c r="AW12" s="90">
        <v>11000</v>
      </c>
      <c r="AX12" s="90">
        <v>11000</v>
      </c>
      <c r="AY12" s="90">
        <v>14000</v>
      </c>
      <c r="AZ12" s="90">
        <v>11000</v>
      </c>
      <c r="BA12" s="90">
        <v>12000</v>
      </c>
      <c r="BB12" s="90">
        <v>12000</v>
      </c>
      <c r="BC12" s="90">
        <v>11000</v>
      </c>
    </row>
    <row r="13" spans="1:55">
      <c r="A13" s="285"/>
      <c r="B13" s="5" t="s">
        <v>207</v>
      </c>
      <c r="C13" s="6" t="s">
        <v>202</v>
      </c>
      <c r="D13" s="7">
        <v>7000</v>
      </c>
      <c r="E13" s="90">
        <v>2400</v>
      </c>
      <c r="F13" s="90">
        <v>1600</v>
      </c>
      <c r="G13" s="90">
        <v>1600</v>
      </c>
      <c r="H13" s="90">
        <v>800</v>
      </c>
      <c r="I13" s="90">
        <v>13000</v>
      </c>
      <c r="J13" s="90">
        <v>11000</v>
      </c>
      <c r="K13" s="90">
        <v>9000</v>
      </c>
      <c r="L13" s="90">
        <v>10000</v>
      </c>
      <c r="M13" s="90">
        <v>11000</v>
      </c>
      <c r="N13" s="90">
        <v>10000</v>
      </c>
      <c r="O13" s="90">
        <v>8000</v>
      </c>
      <c r="P13" s="90">
        <v>11000</v>
      </c>
      <c r="Q13" s="90">
        <v>10000</v>
      </c>
      <c r="R13" s="90">
        <v>10000</v>
      </c>
      <c r="S13" s="90">
        <v>19000</v>
      </c>
      <c r="T13" s="90">
        <v>17000</v>
      </c>
      <c r="U13" s="90">
        <v>19000</v>
      </c>
      <c r="V13" s="90">
        <v>16000</v>
      </c>
      <c r="W13" s="90">
        <v>16000</v>
      </c>
      <c r="X13" s="90">
        <v>11000</v>
      </c>
      <c r="Y13" s="90">
        <v>9000</v>
      </c>
      <c r="Z13" s="90">
        <v>10000</v>
      </c>
      <c r="AA13" s="90">
        <v>12000</v>
      </c>
      <c r="AB13" s="90">
        <v>11000</v>
      </c>
      <c r="AC13" s="90">
        <v>13000</v>
      </c>
      <c r="AD13" s="90">
        <v>9000</v>
      </c>
      <c r="AE13" s="90">
        <v>11000</v>
      </c>
      <c r="AF13" s="90">
        <v>9000</v>
      </c>
      <c r="AG13" s="90">
        <v>11000</v>
      </c>
      <c r="AH13" s="90">
        <v>19000</v>
      </c>
      <c r="AI13" s="90">
        <v>13000</v>
      </c>
      <c r="AJ13" s="90">
        <v>12000</v>
      </c>
      <c r="AK13" s="90">
        <v>11000</v>
      </c>
      <c r="AL13" s="90">
        <v>11000</v>
      </c>
      <c r="AM13" s="90">
        <v>8000</v>
      </c>
      <c r="AN13" s="90">
        <v>9000</v>
      </c>
      <c r="AO13" s="90">
        <v>10000</v>
      </c>
      <c r="AP13" s="90">
        <v>13000</v>
      </c>
      <c r="AQ13" s="90">
        <v>8000</v>
      </c>
      <c r="AR13" s="90">
        <v>10000</v>
      </c>
      <c r="AS13" s="90">
        <v>15000</v>
      </c>
      <c r="AT13" s="90">
        <v>10000</v>
      </c>
      <c r="AU13" s="90">
        <v>11000</v>
      </c>
      <c r="AV13" s="90">
        <v>18000</v>
      </c>
      <c r="AW13" s="90">
        <v>11000</v>
      </c>
      <c r="AX13" s="90">
        <v>11000</v>
      </c>
      <c r="AY13" s="90">
        <v>14000</v>
      </c>
      <c r="AZ13" s="90">
        <v>11000</v>
      </c>
      <c r="BA13" s="90">
        <v>12000</v>
      </c>
      <c r="BB13" s="90">
        <v>12000</v>
      </c>
      <c r="BC13" s="90">
        <v>11000</v>
      </c>
    </row>
    <row r="14" spans="1:55">
      <c r="A14" s="285"/>
      <c r="B14" s="5" t="s">
        <v>208</v>
      </c>
      <c r="C14" s="6" t="s">
        <v>204</v>
      </c>
      <c r="D14" s="7">
        <v>7900</v>
      </c>
      <c r="E14" s="90">
        <v>2400</v>
      </c>
      <c r="F14" s="90">
        <v>1600</v>
      </c>
      <c r="G14" s="90">
        <v>1600</v>
      </c>
      <c r="H14" s="90">
        <v>800</v>
      </c>
      <c r="I14" s="90">
        <v>13000</v>
      </c>
      <c r="J14" s="90">
        <v>11000</v>
      </c>
      <c r="K14" s="90">
        <v>9000</v>
      </c>
      <c r="L14" s="90">
        <v>10000</v>
      </c>
      <c r="M14" s="90">
        <v>11000</v>
      </c>
      <c r="N14" s="90">
        <v>10000</v>
      </c>
      <c r="O14" s="90">
        <v>8000</v>
      </c>
      <c r="P14" s="90">
        <v>11000</v>
      </c>
      <c r="Q14" s="90">
        <v>10000</v>
      </c>
      <c r="R14" s="90">
        <v>10000</v>
      </c>
      <c r="S14" s="90">
        <v>19000</v>
      </c>
      <c r="T14" s="90">
        <v>17000</v>
      </c>
      <c r="U14" s="90">
        <v>19000</v>
      </c>
      <c r="V14" s="90">
        <v>16000</v>
      </c>
      <c r="W14" s="90">
        <v>16000</v>
      </c>
      <c r="X14" s="90">
        <v>11000</v>
      </c>
      <c r="Y14" s="90">
        <v>9000</v>
      </c>
      <c r="Z14" s="90">
        <v>10000</v>
      </c>
      <c r="AA14" s="90">
        <v>12000</v>
      </c>
      <c r="AB14" s="90">
        <v>11000</v>
      </c>
      <c r="AC14" s="90">
        <v>13000</v>
      </c>
      <c r="AD14" s="90">
        <v>9000</v>
      </c>
      <c r="AE14" s="90">
        <v>11000</v>
      </c>
      <c r="AF14" s="90">
        <v>9000</v>
      </c>
      <c r="AG14" s="90">
        <v>11000</v>
      </c>
      <c r="AH14" s="90">
        <v>19000</v>
      </c>
      <c r="AI14" s="90">
        <v>13000</v>
      </c>
      <c r="AJ14" s="90">
        <v>12000</v>
      </c>
      <c r="AK14" s="90">
        <v>11000</v>
      </c>
      <c r="AL14" s="90">
        <v>11000</v>
      </c>
      <c r="AM14" s="90">
        <v>8000</v>
      </c>
      <c r="AN14" s="90">
        <v>9000</v>
      </c>
      <c r="AO14" s="90">
        <v>10000</v>
      </c>
      <c r="AP14" s="90">
        <v>13000</v>
      </c>
      <c r="AQ14" s="90">
        <v>8000</v>
      </c>
      <c r="AR14" s="90">
        <v>10000</v>
      </c>
      <c r="AS14" s="90">
        <v>15000</v>
      </c>
      <c r="AT14" s="90">
        <v>10000</v>
      </c>
      <c r="AU14" s="90">
        <v>11000</v>
      </c>
      <c r="AV14" s="90">
        <v>18000</v>
      </c>
      <c r="AW14" s="90">
        <v>11000</v>
      </c>
      <c r="AX14" s="90">
        <v>11000</v>
      </c>
      <c r="AY14" s="90">
        <v>14000</v>
      </c>
      <c r="AZ14" s="90">
        <v>11000</v>
      </c>
      <c r="BA14" s="90">
        <v>12000</v>
      </c>
      <c r="BB14" s="90">
        <v>12000</v>
      </c>
      <c r="BC14" s="90">
        <v>11000</v>
      </c>
    </row>
    <row r="15" spans="1:55">
      <c r="A15" s="285"/>
      <c r="B15" s="5" t="s">
        <v>209</v>
      </c>
      <c r="C15" s="6" t="s">
        <v>202</v>
      </c>
      <c r="D15" s="7">
        <v>7000</v>
      </c>
      <c r="E15" s="90">
        <v>2400</v>
      </c>
      <c r="F15" s="90">
        <v>1600</v>
      </c>
      <c r="G15" s="90">
        <v>1600</v>
      </c>
      <c r="H15" s="90">
        <v>800</v>
      </c>
      <c r="I15" s="90">
        <v>13000</v>
      </c>
      <c r="J15" s="90">
        <v>11000</v>
      </c>
      <c r="K15" s="90">
        <v>9000</v>
      </c>
      <c r="L15" s="90">
        <v>10000</v>
      </c>
      <c r="M15" s="90">
        <v>11000</v>
      </c>
      <c r="N15" s="90">
        <v>10000</v>
      </c>
      <c r="O15" s="90">
        <v>8000</v>
      </c>
      <c r="P15" s="90">
        <v>11000</v>
      </c>
      <c r="Q15" s="90">
        <v>10000</v>
      </c>
      <c r="R15" s="90">
        <v>10000</v>
      </c>
      <c r="S15" s="90">
        <v>19000</v>
      </c>
      <c r="T15" s="90">
        <v>17000</v>
      </c>
      <c r="U15" s="90">
        <v>19000</v>
      </c>
      <c r="V15" s="90">
        <v>16000</v>
      </c>
      <c r="W15" s="90">
        <v>16000</v>
      </c>
      <c r="X15" s="90">
        <v>11000</v>
      </c>
      <c r="Y15" s="90">
        <v>9000</v>
      </c>
      <c r="Z15" s="90">
        <v>10000</v>
      </c>
      <c r="AA15" s="90">
        <v>12000</v>
      </c>
      <c r="AB15" s="90">
        <v>11000</v>
      </c>
      <c r="AC15" s="90">
        <v>13000</v>
      </c>
      <c r="AD15" s="90">
        <v>9000</v>
      </c>
      <c r="AE15" s="90">
        <v>11000</v>
      </c>
      <c r="AF15" s="90">
        <v>9000</v>
      </c>
      <c r="AG15" s="90">
        <v>11000</v>
      </c>
      <c r="AH15" s="90">
        <v>19000</v>
      </c>
      <c r="AI15" s="90">
        <v>13000</v>
      </c>
      <c r="AJ15" s="90">
        <v>12000</v>
      </c>
      <c r="AK15" s="90">
        <v>11000</v>
      </c>
      <c r="AL15" s="90">
        <v>11000</v>
      </c>
      <c r="AM15" s="90">
        <v>8000</v>
      </c>
      <c r="AN15" s="90">
        <v>9000</v>
      </c>
      <c r="AO15" s="90">
        <v>10000</v>
      </c>
      <c r="AP15" s="90">
        <v>13000</v>
      </c>
      <c r="AQ15" s="90">
        <v>8000</v>
      </c>
      <c r="AR15" s="90">
        <v>10000</v>
      </c>
      <c r="AS15" s="90">
        <v>15000</v>
      </c>
      <c r="AT15" s="90">
        <v>10000</v>
      </c>
      <c r="AU15" s="90">
        <v>11000</v>
      </c>
      <c r="AV15" s="90">
        <v>18000</v>
      </c>
      <c r="AW15" s="90">
        <v>11000</v>
      </c>
      <c r="AX15" s="90">
        <v>11000</v>
      </c>
      <c r="AY15" s="90">
        <v>14000</v>
      </c>
      <c r="AZ15" s="90">
        <v>11000</v>
      </c>
      <c r="BA15" s="90">
        <v>12000</v>
      </c>
      <c r="BB15" s="90">
        <v>12000</v>
      </c>
      <c r="BC15" s="90">
        <v>11000</v>
      </c>
    </row>
    <row r="16" spans="1:55">
      <c r="A16" s="284" t="s">
        <v>210</v>
      </c>
      <c r="B16" s="3" t="s">
        <v>211</v>
      </c>
      <c r="C16" s="1" t="s">
        <v>212</v>
      </c>
      <c r="D16" s="4">
        <v>6000</v>
      </c>
      <c r="E16" s="89">
        <v>2400</v>
      </c>
      <c r="F16" s="89">
        <v>1600</v>
      </c>
      <c r="G16" s="89">
        <v>1600</v>
      </c>
      <c r="H16" s="89">
        <v>800</v>
      </c>
      <c r="I16" s="91">
        <v>13000</v>
      </c>
      <c r="J16" s="91">
        <v>11000</v>
      </c>
      <c r="K16" s="91">
        <v>9000</v>
      </c>
      <c r="L16" s="91">
        <v>10000</v>
      </c>
      <c r="M16" s="91">
        <v>11000</v>
      </c>
      <c r="N16" s="91">
        <v>10000</v>
      </c>
      <c r="O16" s="91">
        <v>8000</v>
      </c>
      <c r="P16" s="91">
        <v>11000</v>
      </c>
      <c r="Q16" s="91">
        <v>10000</v>
      </c>
      <c r="R16" s="91">
        <v>10000</v>
      </c>
      <c r="S16" s="91">
        <v>19000</v>
      </c>
      <c r="T16" s="91">
        <v>17000</v>
      </c>
      <c r="U16" s="91">
        <v>19000</v>
      </c>
      <c r="V16" s="91">
        <v>16000</v>
      </c>
      <c r="W16" s="91">
        <v>16000</v>
      </c>
      <c r="X16" s="91">
        <v>11000</v>
      </c>
      <c r="Y16" s="91">
        <v>9000</v>
      </c>
      <c r="Z16" s="91">
        <v>10000</v>
      </c>
      <c r="AA16" s="91">
        <v>12000</v>
      </c>
      <c r="AB16" s="91">
        <v>11000</v>
      </c>
      <c r="AC16" s="91">
        <v>13000</v>
      </c>
      <c r="AD16" s="91">
        <v>9000</v>
      </c>
      <c r="AE16" s="91">
        <v>11000</v>
      </c>
      <c r="AF16" s="91">
        <v>9000</v>
      </c>
      <c r="AG16" s="91">
        <v>11000</v>
      </c>
      <c r="AH16" s="91">
        <v>19000</v>
      </c>
      <c r="AI16" s="91">
        <v>13000</v>
      </c>
      <c r="AJ16" s="91">
        <v>12000</v>
      </c>
      <c r="AK16" s="91">
        <v>11000</v>
      </c>
      <c r="AL16" s="91">
        <v>11000</v>
      </c>
      <c r="AM16" s="91">
        <v>8000</v>
      </c>
      <c r="AN16" s="91">
        <v>9000</v>
      </c>
      <c r="AO16" s="91">
        <v>10000</v>
      </c>
      <c r="AP16" s="91">
        <v>13000</v>
      </c>
      <c r="AQ16" s="91">
        <v>8000</v>
      </c>
      <c r="AR16" s="91">
        <v>10000</v>
      </c>
      <c r="AS16" s="91">
        <v>15000</v>
      </c>
      <c r="AT16" s="91">
        <v>10000</v>
      </c>
      <c r="AU16" s="91">
        <v>11000</v>
      </c>
      <c r="AV16" s="91">
        <v>18000</v>
      </c>
      <c r="AW16" s="91">
        <v>11000</v>
      </c>
      <c r="AX16" s="91">
        <v>11000</v>
      </c>
      <c r="AY16" s="91">
        <v>14000</v>
      </c>
      <c r="AZ16" s="91">
        <v>11000</v>
      </c>
      <c r="BA16" s="91">
        <v>12000</v>
      </c>
      <c r="BB16" s="91">
        <v>12000</v>
      </c>
      <c r="BC16" s="91">
        <v>11000</v>
      </c>
    </row>
    <row r="17" spans="1:55">
      <c r="A17" s="283"/>
      <c r="B17" s="3" t="s">
        <v>213</v>
      </c>
      <c r="C17" s="1" t="s">
        <v>212</v>
      </c>
      <c r="D17" s="4">
        <v>6000</v>
      </c>
      <c r="E17" s="89">
        <v>2400</v>
      </c>
      <c r="F17" s="89">
        <v>1600</v>
      </c>
      <c r="G17" s="89">
        <v>1600</v>
      </c>
      <c r="H17" s="89">
        <v>800</v>
      </c>
      <c r="I17" s="91">
        <v>13000</v>
      </c>
      <c r="J17" s="91">
        <v>11000</v>
      </c>
      <c r="K17" s="91">
        <v>9000</v>
      </c>
      <c r="L17" s="91">
        <v>10000</v>
      </c>
      <c r="M17" s="91">
        <v>11000</v>
      </c>
      <c r="N17" s="91">
        <v>10000</v>
      </c>
      <c r="O17" s="91">
        <v>8000</v>
      </c>
      <c r="P17" s="91">
        <v>11000</v>
      </c>
      <c r="Q17" s="91">
        <v>10000</v>
      </c>
      <c r="R17" s="91">
        <v>10000</v>
      </c>
      <c r="S17" s="91">
        <v>19000</v>
      </c>
      <c r="T17" s="91">
        <v>17000</v>
      </c>
      <c r="U17" s="91">
        <v>19000</v>
      </c>
      <c r="V17" s="91">
        <v>16000</v>
      </c>
      <c r="W17" s="91">
        <v>16000</v>
      </c>
      <c r="X17" s="91">
        <v>11000</v>
      </c>
      <c r="Y17" s="91">
        <v>9000</v>
      </c>
      <c r="Z17" s="91">
        <v>10000</v>
      </c>
      <c r="AA17" s="91">
        <v>12000</v>
      </c>
      <c r="AB17" s="91">
        <v>11000</v>
      </c>
      <c r="AC17" s="91">
        <v>13000</v>
      </c>
      <c r="AD17" s="91">
        <v>9000</v>
      </c>
      <c r="AE17" s="91">
        <v>11000</v>
      </c>
      <c r="AF17" s="91">
        <v>9000</v>
      </c>
      <c r="AG17" s="91">
        <v>11000</v>
      </c>
      <c r="AH17" s="91">
        <v>19000</v>
      </c>
      <c r="AI17" s="91">
        <v>13000</v>
      </c>
      <c r="AJ17" s="91">
        <v>12000</v>
      </c>
      <c r="AK17" s="91">
        <v>11000</v>
      </c>
      <c r="AL17" s="91">
        <v>11000</v>
      </c>
      <c r="AM17" s="91">
        <v>8000</v>
      </c>
      <c r="AN17" s="91">
        <v>9000</v>
      </c>
      <c r="AO17" s="91">
        <v>10000</v>
      </c>
      <c r="AP17" s="91">
        <v>13000</v>
      </c>
      <c r="AQ17" s="91">
        <v>8000</v>
      </c>
      <c r="AR17" s="91">
        <v>10000</v>
      </c>
      <c r="AS17" s="91">
        <v>15000</v>
      </c>
      <c r="AT17" s="91">
        <v>10000</v>
      </c>
      <c r="AU17" s="91">
        <v>11000</v>
      </c>
      <c r="AV17" s="91">
        <v>18000</v>
      </c>
      <c r="AW17" s="91">
        <v>11000</v>
      </c>
      <c r="AX17" s="91">
        <v>11000</v>
      </c>
      <c r="AY17" s="91">
        <v>14000</v>
      </c>
      <c r="AZ17" s="91">
        <v>11000</v>
      </c>
      <c r="BA17" s="91">
        <v>12000</v>
      </c>
      <c r="BB17" s="91">
        <v>12000</v>
      </c>
      <c r="BC17" s="91">
        <v>11000</v>
      </c>
    </row>
    <row r="18" spans="1:55">
      <c r="A18" s="283"/>
      <c r="B18" s="3" t="s">
        <v>30</v>
      </c>
      <c r="C18" s="1" t="s">
        <v>212</v>
      </c>
      <c r="D18" s="4">
        <v>6000</v>
      </c>
      <c r="E18" s="89">
        <v>2400</v>
      </c>
      <c r="F18" s="89">
        <v>1600</v>
      </c>
      <c r="G18" s="89">
        <v>1600</v>
      </c>
      <c r="H18" s="89">
        <v>800</v>
      </c>
      <c r="I18" s="91">
        <v>13000</v>
      </c>
      <c r="J18" s="91">
        <v>11000</v>
      </c>
      <c r="K18" s="91">
        <v>9000</v>
      </c>
      <c r="L18" s="91">
        <v>10000</v>
      </c>
      <c r="M18" s="91">
        <v>11000</v>
      </c>
      <c r="N18" s="91">
        <v>10000</v>
      </c>
      <c r="O18" s="91">
        <v>8000</v>
      </c>
      <c r="P18" s="91">
        <v>11000</v>
      </c>
      <c r="Q18" s="91">
        <v>10000</v>
      </c>
      <c r="R18" s="91">
        <v>10000</v>
      </c>
      <c r="S18" s="91">
        <v>19000</v>
      </c>
      <c r="T18" s="91">
        <v>17000</v>
      </c>
      <c r="U18" s="91">
        <v>19000</v>
      </c>
      <c r="V18" s="91">
        <v>16000</v>
      </c>
      <c r="W18" s="91">
        <v>16000</v>
      </c>
      <c r="X18" s="91">
        <v>11000</v>
      </c>
      <c r="Y18" s="91">
        <v>9000</v>
      </c>
      <c r="Z18" s="91">
        <v>10000</v>
      </c>
      <c r="AA18" s="91">
        <v>12000</v>
      </c>
      <c r="AB18" s="91">
        <v>11000</v>
      </c>
      <c r="AC18" s="91">
        <v>13000</v>
      </c>
      <c r="AD18" s="91">
        <v>9000</v>
      </c>
      <c r="AE18" s="91">
        <v>11000</v>
      </c>
      <c r="AF18" s="91">
        <v>9000</v>
      </c>
      <c r="AG18" s="91">
        <v>11000</v>
      </c>
      <c r="AH18" s="91">
        <v>19000</v>
      </c>
      <c r="AI18" s="91">
        <v>13000</v>
      </c>
      <c r="AJ18" s="91">
        <v>12000</v>
      </c>
      <c r="AK18" s="91">
        <v>11000</v>
      </c>
      <c r="AL18" s="91">
        <v>11000</v>
      </c>
      <c r="AM18" s="91">
        <v>8000</v>
      </c>
      <c r="AN18" s="91">
        <v>9000</v>
      </c>
      <c r="AO18" s="91">
        <v>10000</v>
      </c>
      <c r="AP18" s="91">
        <v>13000</v>
      </c>
      <c r="AQ18" s="91">
        <v>8000</v>
      </c>
      <c r="AR18" s="91">
        <v>10000</v>
      </c>
      <c r="AS18" s="91">
        <v>15000</v>
      </c>
      <c r="AT18" s="91">
        <v>10000</v>
      </c>
      <c r="AU18" s="91">
        <v>11000</v>
      </c>
      <c r="AV18" s="91">
        <v>18000</v>
      </c>
      <c r="AW18" s="91">
        <v>11000</v>
      </c>
      <c r="AX18" s="91">
        <v>11000</v>
      </c>
      <c r="AY18" s="91">
        <v>14000</v>
      </c>
      <c r="AZ18" s="91">
        <v>11000</v>
      </c>
      <c r="BA18" s="91">
        <v>12000</v>
      </c>
      <c r="BB18" s="91">
        <v>12000</v>
      </c>
      <c r="BC18" s="91">
        <v>11000</v>
      </c>
    </row>
    <row r="19" spans="1:55">
      <c r="A19" s="283"/>
      <c r="B19" s="3" t="s">
        <v>214</v>
      </c>
      <c r="C19" s="1" t="s">
        <v>212</v>
      </c>
      <c r="D19" s="4">
        <v>6000</v>
      </c>
      <c r="E19" s="89">
        <v>2400</v>
      </c>
      <c r="F19" s="89">
        <v>1600</v>
      </c>
      <c r="G19" s="89">
        <v>1600</v>
      </c>
      <c r="H19" s="89">
        <v>800</v>
      </c>
      <c r="I19" s="91">
        <v>13000</v>
      </c>
      <c r="J19" s="91">
        <v>11000</v>
      </c>
      <c r="K19" s="91">
        <v>9000</v>
      </c>
      <c r="L19" s="91">
        <v>10000</v>
      </c>
      <c r="M19" s="91">
        <v>11000</v>
      </c>
      <c r="N19" s="91">
        <v>10000</v>
      </c>
      <c r="O19" s="91">
        <v>8000</v>
      </c>
      <c r="P19" s="91">
        <v>11000</v>
      </c>
      <c r="Q19" s="91">
        <v>10000</v>
      </c>
      <c r="R19" s="91">
        <v>10000</v>
      </c>
      <c r="S19" s="91">
        <v>19000</v>
      </c>
      <c r="T19" s="91">
        <v>17000</v>
      </c>
      <c r="U19" s="91">
        <v>19000</v>
      </c>
      <c r="V19" s="91">
        <v>16000</v>
      </c>
      <c r="W19" s="91">
        <v>16000</v>
      </c>
      <c r="X19" s="91">
        <v>11000</v>
      </c>
      <c r="Y19" s="91">
        <v>9000</v>
      </c>
      <c r="Z19" s="91">
        <v>10000</v>
      </c>
      <c r="AA19" s="91">
        <v>12000</v>
      </c>
      <c r="AB19" s="91">
        <v>11000</v>
      </c>
      <c r="AC19" s="91">
        <v>13000</v>
      </c>
      <c r="AD19" s="91">
        <v>9000</v>
      </c>
      <c r="AE19" s="91">
        <v>11000</v>
      </c>
      <c r="AF19" s="91">
        <v>9000</v>
      </c>
      <c r="AG19" s="91">
        <v>11000</v>
      </c>
      <c r="AH19" s="91">
        <v>19000</v>
      </c>
      <c r="AI19" s="91">
        <v>13000</v>
      </c>
      <c r="AJ19" s="91">
        <v>12000</v>
      </c>
      <c r="AK19" s="91">
        <v>11000</v>
      </c>
      <c r="AL19" s="91">
        <v>11000</v>
      </c>
      <c r="AM19" s="91">
        <v>8000</v>
      </c>
      <c r="AN19" s="91">
        <v>9000</v>
      </c>
      <c r="AO19" s="91">
        <v>10000</v>
      </c>
      <c r="AP19" s="91">
        <v>13000</v>
      </c>
      <c r="AQ19" s="91">
        <v>8000</v>
      </c>
      <c r="AR19" s="91">
        <v>10000</v>
      </c>
      <c r="AS19" s="91">
        <v>15000</v>
      </c>
      <c r="AT19" s="91">
        <v>10000</v>
      </c>
      <c r="AU19" s="91">
        <v>11000</v>
      </c>
      <c r="AV19" s="91">
        <v>18000</v>
      </c>
      <c r="AW19" s="91">
        <v>11000</v>
      </c>
      <c r="AX19" s="91">
        <v>11000</v>
      </c>
      <c r="AY19" s="91">
        <v>14000</v>
      </c>
      <c r="AZ19" s="91">
        <v>11000</v>
      </c>
      <c r="BA19" s="91">
        <v>12000</v>
      </c>
      <c r="BB19" s="91">
        <v>12000</v>
      </c>
      <c r="BC19" s="91">
        <v>11000</v>
      </c>
    </row>
    <row r="20" spans="1:55">
      <c r="A20" s="283"/>
      <c r="B20" s="3" t="s">
        <v>215</v>
      </c>
      <c r="C20" s="1" t="s">
        <v>216</v>
      </c>
      <c r="D20" s="4">
        <v>5700</v>
      </c>
      <c r="E20" s="89">
        <v>2400</v>
      </c>
      <c r="F20" s="89">
        <v>1600</v>
      </c>
      <c r="G20" s="89">
        <v>1600</v>
      </c>
      <c r="H20" s="89">
        <v>800</v>
      </c>
      <c r="I20" s="91">
        <v>13000</v>
      </c>
      <c r="J20" s="91">
        <v>11000</v>
      </c>
      <c r="K20" s="91">
        <v>9000</v>
      </c>
      <c r="L20" s="91">
        <v>10000</v>
      </c>
      <c r="M20" s="91">
        <v>11000</v>
      </c>
      <c r="N20" s="91">
        <v>10000</v>
      </c>
      <c r="O20" s="91">
        <v>8000</v>
      </c>
      <c r="P20" s="91">
        <v>11000</v>
      </c>
      <c r="Q20" s="91">
        <v>10000</v>
      </c>
      <c r="R20" s="91">
        <v>10000</v>
      </c>
      <c r="S20" s="91">
        <v>19000</v>
      </c>
      <c r="T20" s="91">
        <v>17000</v>
      </c>
      <c r="U20" s="91">
        <v>19000</v>
      </c>
      <c r="V20" s="91">
        <v>16000</v>
      </c>
      <c r="W20" s="91">
        <v>16000</v>
      </c>
      <c r="X20" s="91">
        <v>11000</v>
      </c>
      <c r="Y20" s="91">
        <v>9000</v>
      </c>
      <c r="Z20" s="91">
        <v>10000</v>
      </c>
      <c r="AA20" s="91">
        <v>12000</v>
      </c>
      <c r="AB20" s="91">
        <v>11000</v>
      </c>
      <c r="AC20" s="91">
        <v>13000</v>
      </c>
      <c r="AD20" s="91">
        <v>9000</v>
      </c>
      <c r="AE20" s="91">
        <v>11000</v>
      </c>
      <c r="AF20" s="91">
        <v>9000</v>
      </c>
      <c r="AG20" s="91">
        <v>11000</v>
      </c>
      <c r="AH20" s="91">
        <v>19000</v>
      </c>
      <c r="AI20" s="91">
        <v>13000</v>
      </c>
      <c r="AJ20" s="91">
        <v>12000</v>
      </c>
      <c r="AK20" s="91">
        <v>11000</v>
      </c>
      <c r="AL20" s="91">
        <v>11000</v>
      </c>
      <c r="AM20" s="91">
        <v>8000</v>
      </c>
      <c r="AN20" s="91">
        <v>9000</v>
      </c>
      <c r="AO20" s="91">
        <v>10000</v>
      </c>
      <c r="AP20" s="91">
        <v>13000</v>
      </c>
      <c r="AQ20" s="91">
        <v>8000</v>
      </c>
      <c r="AR20" s="91">
        <v>10000</v>
      </c>
      <c r="AS20" s="91">
        <v>15000</v>
      </c>
      <c r="AT20" s="91">
        <v>10000</v>
      </c>
      <c r="AU20" s="91">
        <v>11000</v>
      </c>
      <c r="AV20" s="91">
        <v>18000</v>
      </c>
      <c r="AW20" s="91">
        <v>11000</v>
      </c>
      <c r="AX20" s="91">
        <v>11000</v>
      </c>
      <c r="AY20" s="91">
        <v>14000</v>
      </c>
      <c r="AZ20" s="91">
        <v>11000</v>
      </c>
      <c r="BA20" s="91">
        <v>12000</v>
      </c>
      <c r="BB20" s="91">
        <v>12000</v>
      </c>
      <c r="BC20" s="91">
        <v>11000</v>
      </c>
    </row>
    <row r="21" spans="1:55">
      <c r="A21" s="283"/>
      <c r="B21" s="3" t="s">
        <v>217</v>
      </c>
      <c r="C21" s="1" t="s">
        <v>216</v>
      </c>
      <c r="D21" s="4">
        <v>5700</v>
      </c>
      <c r="E21" s="89">
        <v>2400</v>
      </c>
      <c r="F21" s="89">
        <v>1600</v>
      </c>
      <c r="G21" s="89">
        <v>1600</v>
      </c>
      <c r="H21" s="89">
        <v>800</v>
      </c>
      <c r="I21" s="91">
        <v>13000</v>
      </c>
      <c r="J21" s="91">
        <v>11000</v>
      </c>
      <c r="K21" s="91">
        <v>9000</v>
      </c>
      <c r="L21" s="91">
        <v>10000</v>
      </c>
      <c r="M21" s="91">
        <v>11000</v>
      </c>
      <c r="N21" s="91">
        <v>10000</v>
      </c>
      <c r="O21" s="91">
        <v>8000</v>
      </c>
      <c r="P21" s="91">
        <v>11000</v>
      </c>
      <c r="Q21" s="91">
        <v>10000</v>
      </c>
      <c r="R21" s="91">
        <v>10000</v>
      </c>
      <c r="S21" s="91">
        <v>19000</v>
      </c>
      <c r="T21" s="91">
        <v>17000</v>
      </c>
      <c r="U21" s="91">
        <v>19000</v>
      </c>
      <c r="V21" s="91">
        <v>16000</v>
      </c>
      <c r="W21" s="91">
        <v>16000</v>
      </c>
      <c r="X21" s="91">
        <v>11000</v>
      </c>
      <c r="Y21" s="91">
        <v>9000</v>
      </c>
      <c r="Z21" s="91">
        <v>10000</v>
      </c>
      <c r="AA21" s="91">
        <v>12000</v>
      </c>
      <c r="AB21" s="91">
        <v>11000</v>
      </c>
      <c r="AC21" s="91">
        <v>13000</v>
      </c>
      <c r="AD21" s="91">
        <v>9000</v>
      </c>
      <c r="AE21" s="91">
        <v>11000</v>
      </c>
      <c r="AF21" s="91">
        <v>9000</v>
      </c>
      <c r="AG21" s="91">
        <v>11000</v>
      </c>
      <c r="AH21" s="91">
        <v>19000</v>
      </c>
      <c r="AI21" s="91">
        <v>13000</v>
      </c>
      <c r="AJ21" s="91">
        <v>12000</v>
      </c>
      <c r="AK21" s="91">
        <v>11000</v>
      </c>
      <c r="AL21" s="91">
        <v>11000</v>
      </c>
      <c r="AM21" s="91">
        <v>8000</v>
      </c>
      <c r="AN21" s="91">
        <v>9000</v>
      </c>
      <c r="AO21" s="91">
        <v>10000</v>
      </c>
      <c r="AP21" s="91">
        <v>13000</v>
      </c>
      <c r="AQ21" s="91">
        <v>8000</v>
      </c>
      <c r="AR21" s="91">
        <v>10000</v>
      </c>
      <c r="AS21" s="91">
        <v>15000</v>
      </c>
      <c r="AT21" s="91">
        <v>10000</v>
      </c>
      <c r="AU21" s="91">
        <v>11000</v>
      </c>
      <c r="AV21" s="91">
        <v>18000</v>
      </c>
      <c r="AW21" s="91">
        <v>11000</v>
      </c>
      <c r="AX21" s="91">
        <v>11000</v>
      </c>
      <c r="AY21" s="91">
        <v>14000</v>
      </c>
      <c r="AZ21" s="91">
        <v>11000</v>
      </c>
      <c r="BA21" s="91">
        <v>12000</v>
      </c>
      <c r="BB21" s="91">
        <v>12000</v>
      </c>
      <c r="BC21" s="91">
        <v>11000</v>
      </c>
    </row>
    <row r="22" spans="1:55">
      <c r="A22" s="285" t="s">
        <v>218</v>
      </c>
      <c r="B22" s="5" t="s">
        <v>219</v>
      </c>
      <c r="C22" s="6" t="s">
        <v>220</v>
      </c>
      <c r="D22" s="7">
        <v>4700</v>
      </c>
      <c r="E22" s="90">
        <v>2400</v>
      </c>
      <c r="F22" s="90">
        <v>1600</v>
      </c>
      <c r="G22" s="90">
        <v>1600</v>
      </c>
      <c r="H22" s="90">
        <v>800</v>
      </c>
      <c r="I22" s="90">
        <v>13000</v>
      </c>
      <c r="J22" s="90">
        <v>11000</v>
      </c>
      <c r="K22" s="90">
        <v>9000</v>
      </c>
      <c r="L22" s="90">
        <v>10000</v>
      </c>
      <c r="M22" s="90">
        <v>11000</v>
      </c>
      <c r="N22" s="90">
        <v>10000</v>
      </c>
      <c r="O22" s="90">
        <v>8000</v>
      </c>
      <c r="P22" s="90">
        <v>11000</v>
      </c>
      <c r="Q22" s="90">
        <v>10000</v>
      </c>
      <c r="R22" s="90">
        <v>10000</v>
      </c>
      <c r="S22" s="90">
        <v>19000</v>
      </c>
      <c r="T22" s="90">
        <v>17000</v>
      </c>
      <c r="U22" s="90">
        <v>19000</v>
      </c>
      <c r="V22" s="90">
        <v>16000</v>
      </c>
      <c r="W22" s="90">
        <v>16000</v>
      </c>
      <c r="X22" s="90">
        <v>11000</v>
      </c>
      <c r="Y22" s="90">
        <v>9000</v>
      </c>
      <c r="Z22" s="90">
        <v>10000</v>
      </c>
      <c r="AA22" s="90">
        <v>12000</v>
      </c>
      <c r="AB22" s="90">
        <v>11000</v>
      </c>
      <c r="AC22" s="90">
        <v>13000</v>
      </c>
      <c r="AD22" s="90">
        <v>9000</v>
      </c>
      <c r="AE22" s="90">
        <v>11000</v>
      </c>
      <c r="AF22" s="90">
        <v>9000</v>
      </c>
      <c r="AG22" s="90">
        <v>11000</v>
      </c>
      <c r="AH22" s="90">
        <v>19000</v>
      </c>
      <c r="AI22" s="90">
        <v>13000</v>
      </c>
      <c r="AJ22" s="90">
        <v>12000</v>
      </c>
      <c r="AK22" s="90">
        <v>11000</v>
      </c>
      <c r="AL22" s="90">
        <v>11000</v>
      </c>
      <c r="AM22" s="90">
        <v>8000</v>
      </c>
      <c r="AN22" s="90">
        <v>9000</v>
      </c>
      <c r="AO22" s="90">
        <v>10000</v>
      </c>
      <c r="AP22" s="90">
        <v>13000</v>
      </c>
      <c r="AQ22" s="90">
        <v>8000</v>
      </c>
      <c r="AR22" s="90">
        <v>10000</v>
      </c>
      <c r="AS22" s="90">
        <v>15000</v>
      </c>
      <c r="AT22" s="90">
        <v>10000</v>
      </c>
      <c r="AU22" s="90">
        <v>11000</v>
      </c>
      <c r="AV22" s="90">
        <v>18000</v>
      </c>
      <c r="AW22" s="90">
        <v>11000</v>
      </c>
      <c r="AX22" s="90">
        <v>11000</v>
      </c>
      <c r="AY22" s="90">
        <v>14000</v>
      </c>
      <c r="AZ22" s="90">
        <v>11000</v>
      </c>
      <c r="BA22" s="90">
        <v>12000</v>
      </c>
      <c r="BB22" s="90">
        <v>12000</v>
      </c>
      <c r="BC22" s="90">
        <v>11000</v>
      </c>
    </row>
    <row r="23" spans="1:55">
      <c r="A23" s="285"/>
      <c r="B23" s="5" t="s">
        <v>221</v>
      </c>
      <c r="C23" s="6" t="s">
        <v>220</v>
      </c>
      <c r="D23" s="7">
        <v>4700</v>
      </c>
      <c r="E23" s="90">
        <v>2400</v>
      </c>
      <c r="F23" s="90">
        <v>1600</v>
      </c>
      <c r="G23" s="90">
        <v>1600</v>
      </c>
      <c r="H23" s="90">
        <v>800</v>
      </c>
      <c r="I23" s="90">
        <v>13000</v>
      </c>
      <c r="J23" s="90">
        <v>11000</v>
      </c>
      <c r="K23" s="90">
        <v>9000</v>
      </c>
      <c r="L23" s="90">
        <v>10000</v>
      </c>
      <c r="M23" s="90">
        <v>11000</v>
      </c>
      <c r="N23" s="90">
        <v>10000</v>
      </c>
      <c r="O23" s="90">
        <v>8000</v>
      </c>
      <c r="P23" s="90">
        <v>11000</v>
      </c>
      <c r="Q23" s="90">
        <v>10000</v>
      </c>
      <c r="R23" s="90">
        <v>10000</v>
      </c>
      <c r="S23" s="90">
        <v>19000</v>
      </c>
      <c r="T23" s="90">
        <v>17000</v>
      </c>
      <c r="U23" s="90">
        <v>19000</v>
      </c>
      <c r="V23" s="90">
        <v>16000</v>
      </c>
      <c r="W23" s="90">
        <v>16000</v>
      </c>
      <c r="X23" s="90">
        <v>11000</v>
      </c>
      <c r="Y23" s="90">
        <v>9000</v>
      </c>
      <c r="Z23" s="90">
        <v>10000</v>
      </c>
      <c r="AA23" s="90">
        <v>12000</v>
      </c>
      <c r="AB23" s="90">
        <v>11000</v>
      </c>
      <c r="AC23" s="90">
        <v>13000</v>
      </c>
      <c r="AD23" s="90">
        <v>9000</v>
      </c>
      <c r="AE23" s="90">
        <v>11000</v>
      </c>
      <c r="AF23" s="90">
        <v>9000</v>
      </c>
      <c r="AG23" s="90">
        <v>11000</v>
      </c>
      <c r="AH23" s="90">
        <v>19000</v>
      </c>
      <c r="AI23" s="90">
        <v>13000</v>
      </c>
      <c r="AJ23" s="90">
        <v>12000</v>
      </c>
      <c r="AK23" s="90">
        <v>11000</v>
      </c>
      <c r="AL23" s="90">
        <v>11000</v>
      </c>
      <c r="AM23" s="90">
        <v>8000</v>
      </c>
      <c r="AN23" s="90">
        <v>9000</v>
      </c>
      <c r="AO23" s="90">
        <v>10000</v>
      </c>
      <c r="AP23" s="90">
        <v>13000</v>
      </c>
      <c r="AQ23" s="90">
        <v>8000</v>
      </c>
      <c r="AR23" s="90">
        <v>10000</v>
      </c>
      <c r="AS23" s="90">
        <v>15000</v>
      </c>
      <c r="AT23" s="90">
        <v>10000</v>
      </c>
      <c r="AU23" s="90">
        <v>11000</v>
      </c>
      <c r="AV23" s="90">
        <v>18000</v>
      </c>
      <c r="AW23" s="90">
        <v>11000</v>
      </c>
      <c r="AX23" s="90">
        <v>11000</v>
      </c>
      <c r="AY23" s="90">
        <v>14000</v>
      </c>
      <c r="AZ23" s="90">
        <v>11000</v>
      </c>
      <c r="BA23" s="90">
        <v>12000</v>
      </c>
      <c r="BB23" s="90">
        <v>12000</v>
      </c>
      <c r="BC23" s="90">
        <v>11000</v>
      </c>
    </row>
    <row r="24" spans="1:55">
      <c r="A24" s="285"/>
      <c r="B24" s="5" t="s">
        <v>222</v>
      </c>
      <c r="C24" s="6" t="s">
        <v>223</v>
      </c>
      <c r="D24" s="7">
        <v>3700</v>
      </c>
      <c r="E24" s="90">
        <v>2400</v>
      </c>
      <c r="F24" s="90">
        <v>1600</v>
      </c>
      <c r="G24" s="90">
        <v>1600</v>
      </c>
      <c r="H24" s="90">
        <v>800</v>
      </c>
      <c r="I24" s="90">
        <v>13000</v>
      </c>
      <c r="J24" s="90">
        <v>11000</v>
      </c>
      <c r="K24" s="90">
        <v>9000</v>
      </c>
      <c r="L24" s="90">
        <v>10000</v>
      </c>
      <c r="M24" s="90">
        <v>11000</v>
      </c>
      <c r="N24" s="90">
        <v>10000</v>
      </c>
      <c r="O24" s="90">
        <v>8000</v>
      </c>
      <c r="P24" s="90">
        <v>11000</v>
      </c>
      <c r="Q24" s="90">
        <v>10000</v>
      </c>
      <c r="R24" s="90">
        <v>10000</v>
      </c>
      <c r="S24" s="90">
        <v>19000</v>
      </c>
      <c r="T24" s="90">
        <v>17000</v>
      </c>
      <c r="U24" s="90">
        <v>19000</v>
      </c>
      <c r="V24" s="90">
        <v>16000</v>
      </c>
      <c r="W24" s="90">
        <v>16000</v>
      </c>
      <c r="X24" s="90">
        <v>11000</v>
      </c>
      <c r="Y24" s="90">
        <v>9000</v>
      </c>
      <c r="Z24" s="90">
        <v>10000</v>
      </c>
      <c r="AA24" s="90">
        <v>12000</v>
      </c>
      <c r="AB24" s="90">
        <v>11000</v>
      </c>
      <c r="AC24" s="90">
        <v>13000</v>
      </c>
      <c r="AD24" s="90">
        <v>9000</v>
      </c>
      <c r="AE24" s="90">
        <v>11000</v>
      </c>
      <c r="AF24" s="90">
        <v>9000</v>
      </c>
      <c r="AG24" s="90">
        <v>11000</v>
      </c>
      <c r="AH24" s="90">
        <v>19000</v>
      </c>
      <c r="AI24" s="90">
        <v>13000</v>
      </c>
      <c r="AJ24" s="90">
        <v>12000</v>
      </c>
      <c r="AK24" s="90">
        <v>11000</v>
      </c>
      <c r="AL24" s="90">
        <v>11000</v>
      </c>
      <c r="AM24" s="90">
        <v>8000</v>
      </c>
      <c r="AN24" s="90">
        <v>9000</v>
      </c>
      <c r="AO24" s="90">
        <v>10000</v>
      </c>
      <c r="AP24" s="90">
        <v>13000</v>
      </c>
      <c r="AQ24" s="90">
        <v>8000</v>
      </c>
      <c r="AR24" s="90">
        <v>10000</v>
      </c>
      <c r="AS24" s="90">
        <v>15000</v>
      </c>
      <c r="AT24" s="90">
        <v>10000</v>
      </c>
      <c r="AU24" s="90">
        <v>11000</v>
      </c>
      <c r="AV24" s="90">
        <v>18000</v>
      </c>
      <c r="AW24" s="90">
        <v>11000</v>
      </c>
      <c r="AX24" s="90">
        <v>11000</v>
      </c>
      <c r="AY24" s="90">
        <v>14000</v>
      </c>
      <c r="AZ24" s="90">
        <v>11000</v>
      </c>
      <c r="BA24" s="90">
        <v>12000</v>
      </c>
      <c r="BB24" s="90">
        <v>12000</v>
      </c>
      <c r="BC24" s="90">
        <v>11000</v>
      </c>
    </row>
    <row r="25" spans="1:55">
      <c r="A25" s="285"/>
      <c r="B25" s="5" t="s">
        <v>224</v>
      </c>
      <c r="C25" s="6" t="s">
        <v>225</v>
      </c>
      <c r="D25" s="7">
        <v>2700</v>
      </c>
      <c r="E25" s="90">
        <v>2400</v>
      </c>
      <c r="F25" s="90">
        <v>1600</v>
      </c>
      <c r="G25" s="90">
        <v>1600</v>
      </c>
      <c r="H25" s="90">
        <v>800</v>
      </c>
      <c r="I25" s="90">
        <v>13000</v>
      </c>
      <c r="J25" s="90">
        <v>11000</v>
      </c>
      <c r="K25" s="90">
        <v>9000</v>
      </c>
      <c r="L25" s="90">
        <v>10000</v>
      </c>
      <c r="M25" s="90">
        <v>11000</v>
      </c>
      <c r="N25" s="90">
        <v>10000</v>
      </c>
      <c r="O25" s="90">
        <v>8000</v>
      </c>
      <c r="P25" s="90">
        <v>11000</v>
      </c>
      <c r="Q25" s="90">
        <v>10000</v>
      </c>
      <c r="R25" s="90">
        <v>10000</v>
      </c>
      <c r="S25" s="90">
        <v>19000</v>
      </c>
      <c r="T25" s="90">
        <v>17000</v>
      </c>
      <c r="U25" s="90">
        <v>19000</v>
      </c>
      <c r="V25" s="90">
        <v>16000</v>
      </c>
      <c r="W25" s="90">
        <v>16000</v>
      </c>
      <c r="X25" s="90">
        <v>11000</v>
      </c>
      <c r="Y25" s="90">
        <v>9000</v>
      </c>
      <c r="Z25" s="90">
        <v>10000</v>
      </c>
      <c r="AA25" s="90">
        <v>12000</v>
      </c>
      <c r="AB25" s="90">
        <v>11000</v>
      </c>
      <c r="AC25" s="90">
        <v>13000</v>
      </c>
      <c r="AD25" s="90">
        <v>9000</v>
      </c>
      <c r="AE25" s="90">
        <v>11000</v>
      </c>
      <c r="AF25" s="90">
        <v>9000</v>
      </c>
      <c r="AG25" s="90">
        <v>11000</v>
      </c>
      <c r="AH25" s="90">
        <v>19000</v>
      </c>
      <c r="AI25" s="90">
        <v>13000</v>
      </c>
      <c r="AJ25" s="90">
        <v>12000</v>
      </c>
      <c r="AK25" s="90">
        <v>11000</v>
      </c>
      <c r="AL25" s="90">
        <v>11000</v>
      </c>
      <c r="AM25" s="90">
        <v>8000</v>
      </c>
      <c r="AN25" s="90">
        <v>9000</v>
      </c>
      <c r="AO25" s="90">
        <v>10000</v>
      </c>
      <c r="AP25" s="90">
        <v>13000</v>
      </c>
      <c r="AQ25" s="90">
        <v>8000</v>
      </c>
      <c r="AR25" s="90">
        <v>10000</v>
      </c>
      <c r="AS25" s="90">
        <v>15000</v>
      </c>
      <c r="AT25" s="90">
        <v>10000</v>
      </c>
      <c r="AU25" s="90">
        <v>11000</v>
      </c>
      <c r="AV25" s="90">
        <v>18000</v>
      </c>
      <c r="AW25" s="90">
        <v>11000</v>
      </c>
      <c r="AX25" s="90">
        <v>11000</v>
      </c>
      <c r="AY25" s="90">
        <v>14000</v>
      </c>
      <c r="AZ25" s="90">
        <v>11000</v>
      </c>
      <c r="BA25" s="90">
        <v>12000</v>
      </c>
      <c r="BB25" s="90">
        <v>12000</v>
      </c>
      <c r="BC25" s="90">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C307-68DF-48AE-93D5-331D17101003}">
  <sheetPr codeName="Sheet8">
    <tabColor rgb="FFFF0000"/>
    <pageSetUpPr fitToPage="1"/>
  </sheetPr>
  <dimension ref="A1:Y30"/>
  <sheetViews>
    <sheetView showZeros="0" view="pageBreakPreview" zoomScale="90" zoomScaleNormal="85" zoomScaleSheetLayoutView="90" workbookViewId="0">
      <selection activeCell="V1" sqref="V1:Y1"/>
    </sheetView>
  </sheetViews>
  <sheetFormatPr defaultColWidth="2.42578125" defaultRowHeight="37.5"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25" width="10.42578125" style="10" customWidth="1"/>
    <col min="26" max="16384" width="2.42578125" style="10"/>
  </cols>
  <sheetData>
    <row r="1" spans="1:25" ht="15.75" customHeight="1">
      <c r="A1" s="162" t="s">
        <v>0</v>
      </c>
      <c r="B1" s="162"/>
      <c r="C1" s="162"/>
      <c r="D1" s="162"/>
      <c r="E1" s="162"/>
      <c r="F1" s="162"/>
      <c r="G1" s="162"/>
      <c r="H1" s="162"/>
      <c r="I1" s="162"/>
      <c r="J1" s="162"/>
      <c r="K1" s="162"/>
      <c r="L1" s="28"/>
      <c r="M1" s="28"/>
      <c r="N1" s="28"/>
      <c r="O1" s="28"/>
      <c r="P1" s="233"/>
      <c r="Q1" s="233"/>
      <c r="R1" s="233"/>
      <c r="S1" s="233"/>
      <c r="T1" s="233"/>
      <c r="U1" s="233"/>
      <c r="V1" s="188" t="str">
        <f>'&lt;見本&gt;報告書(車)'!U5&amp;"　"&amp;'&lt;見本&gt;報告書(車)'!U6</f>
        <v>社会福祉法人国交会　障害者支援施設自動車苑</v>
      </c>
      <c r="W1" s="188"/>
      <c r="X1" s="188"/>
      <c r="Y1" s="188"/>
    </row>
    <row r="2" spans="1:25" ht="15.75">
      <c r="A2" s="192" t="s">
        <v>62</v>
      </c>
      <c r="B2" s="163"/>
      <c r="C2" s="163"/>
      <c r="D2" s="163"/>
      <c r="E2" s="163"/>
      <c r="F2" s="163"/>
      <c r="G2" s="163"/>
      <c r="H2" s="163"/>
      <c r="I2" s="163"/>
      <c r="J2" s="163"/>
      <c r="K2" s="163"/>
      <c r="L2" s="163"/>
      <c r="M2" s="163"/>
      <c r="N2" s="163"/>
      <c r="O2" s="163"/>
      <c r="P2" s="163"/>
      <c r="Q2" s="163"/>
      <c r="R2" s="163"/>
      <c r="S2" s="163"/>
      <c r="T2" s="163"/>
      <c r="U2" s="163"/>
    </row>
    <row r="3" spans="1:25" ht="30" customHeight="1">
      <c r="E3" s="29"/>
      <c r="I3" s="110"/>
      <c r="J3" s="110"/>
      <c r="K3" s="111"/>
      <c r="L3" s="204" t="s">
        <v>63</v>
      </c>
      <c r="M3" s="205"/>
      <c r="N3" s="205"/>
      <c r="O3" s="205"/>
      <c r="P3" s="205"/>
      <c r="Q3" s="205"/>
      <c r="R3" s="206"/>
      <c r="S3" s="198" t="s">
        <v>64</v>
      </c>
      <c r="T3" s="199"/>
      <c r="U3" s="199"/>
      <c r="V3" s="199"/>
      <c r="W3" s="199"/>
      <c r="X3" s="199"/>
      <c r="Y3" s="200"/>
    </row>
    <row r="4" spans="1:25" ht="30" customHeight="1" thickBot="1">
      <c r="A4" s="31" t="s">
        <v>65</v>
      </c>
      <c r="B4" s="193" t="str">
        <f>'&lt;見本&gt;報告書(車)'!Y16</f>
        <v>山田　〇〇</v>
      </c>
      <c r="C4" s="193"/>
      <c r="D4" s="193"/>
      <c r="E4" s="27"/>
      <c r="L4" s="194" t="s">
        <v>66</v>
      </c>
      <c r="M4" s="195"/>
      <c r="N4" s="195"/>
      <c r="O4" s="202">
        <f>J12*18</f>
        <v>4230</v>
      </c>
      <c r="P4" s="202"/>
      <c r="Q4" s="202"/>
      <c r="R4" s="203"/>
      <c r="S4" s="194" t="s">
        <v>66</v>
      </c>
      <c r="T4" s="195"/>
      <c r="U4" s="195"/>
      <c r="V4" s="201">
        <f>O4</f>
        <v>4230</v>
      </c>
      <c r="W4" s="202"/>
      <c r="X4" s="202"/>
      <c r="Y4" s="203"/>
    </row>
    <row r="5" spans="1:25" ht="30" customHeight="1" thickBot="1">
      <c r="A5" s="31" t="s">
        <v>67</v>
      </c>
      <c r="B5" s="193" t="str">
        <f>'&lt;見本&gt;報告書(車)'!N16</f>
        <v>各種福祉士</v>
      </c>
      <c r="C5" s="193"/>
      <c r="D5" s="193"/>
      <c r="E5" s="27"/>
      <c r="F5" s="27"/>
      <c r="G5" s="27"/>
      <c r="H5" s="98" t="s">
        <v>68</v>
      </c>
      <c r="I5" s="112" t="s">
        <v>69</v>
      </c>
      <c r="J5" s="100" t="s">
        <v>70</v>
      </c>
      <c r="K5" s="113" t="s">
        <v>69</v>
      </c>
      <c r="L5" s="40" t="s">
        <v>71</v>
      </c>
      <c r="M5" s="196" t="s">
        <v>72</v>
      </c>
      <c r="N5" s="207"/>
      <c r="O5" s="196" t="s">
        <v>73</v>
      </c>
      <c r="P5" s="207"/>
      <c r="Q5" s="196" t="s">
        <v>74</v>
      </c>
      <c r="R5" s="197"/>
      <c r="S5" s="40" t="s">
        <v>71</v>
      </c>
      <c r="T5" s="208" t="s">
        <v>72</v>
      </c>
      <c r="U5" s="207"/>
      <c r="V5" s="196" t="s">
        <v>75</v>
      </c>
      <c r="W5" s="207"/>
      <c r="X5" s="196" t="s">
        <v>74</v>
      </c>
      <c r="Y5" s="197"/>
    </row>
    <row r="6" spans="1:25" ht="30" customHeight="1">
      <c r="A6" s="33" t="s">
        <v>76</v>
      </c>
      <c r="B6" s="34" t="s">
        <v>77</v>
      </c>
      <c r="C6" s="35" t="s">
        <v>78</v>
      </c>
      <c r="D6" s="36" t="s">
        <v>79</v>
      </c>
      <c r="E6" s="37" t="s">
        <v>80</v>
      </c>
      <c r="F6" s="37" t="s">
        <v>81</v>
      </c>
      <c r="G6" s="38" t="s">
        <v>82</v>
      </c>
      <c r="H6" s="37" t="s">
        <v>81</v>
      </c>
      <c r="I6" s="37" t="s">
        <v>83</v>
      </c>
      <c r="J6" s="39" t="s">
        <v>84</v>
      </c>
      <c r="K6" s="39" t="s">
        <v>85</v>
      </c>
      <c r="L6" s="93" t="s">
        <v>86</v>
      </c>
      <c r="M6" s="88" t="s">
        <v>87</v>
      </c>
      <c r="N6" s="41" t="s">
        <v>88</v>
      </c>
      <c r="O6" s="41" t="s">
        <v>89</v>
      </c>
      <c r="P6" s="41" t="s">
        <v>88</v>
      </c>
      <c r="Q6" s="41" t="s">
        <v>89</v>
      </c>
      <c r="R6" s="94" t="s">
        <v>90</v>
      </c>
      <c r="S6" s="93" t="s">
        <v>86</v>
      </c>
      <c r="T6" s="88" t="s">
        <v>87</v>
      </c>
      <c r="U6" s="41" t="s">
        <v>90</v>
      </c>
      <c r="V6" s="41" t="s">
        <v>91</v>
      </c>
      <c r="W6" s="41" t="s">
        <v>92</v>
      </c>
      <c r="X6" s="41" t="s">
        <v>91</v>
      </c>
      <c r="Y6" s="94" t="s">
        <v>90</v>
      </c>
    </row>
    <row r="7" spans="1:25" s="51" customFormat="1" ht="15.75">
      <c r="A7" s="42"/>
      <c r="B7" s="43"/>
      <c r="C7" s="44"/>
      <c r="D7" s="45"/>
      <c r="E7" s="46"/>
      <c r="F7" s="46"/>
      <c r="G7" s="47"/>
      <c r="H7" s="46"/>
      <c r="I7" s="46"/>
      <c r="J7" s="48" t="s">
        <v>93</v>
      </c>
      <c r="K7" s="43"/>
      <c r="L7" s="42" t="s">
        <v>94</v>
      </c>
      <c r="M7" s="50" t="s">
        <v>95</v>
      </c>
      <c r="N7" s="49" t="s">
        <v>94</v>
      </c>
      <c r="O7" s="49" t="s">
        <v>96</v>
      </c>
      <c r="P7" s="50" t="s">
        <v>94</v>
      </c>
      <c r="Q7" s="49" t="s">
        <v>96</v>
      </c>
      <c r="R7" s="95" t="s">
        <v>94</v>
      </c>
      <c r="S7" s="103" t="s">
        <v>94</v>
      </c>
      <c r="T7" s="50" t="s">
        <v>95</v>
      </c>
      <c r="U7" s="49" t="s">
        <v>94</v>
      </c>
      <c r="V7" s="49" t="s">
        <v>96</v>
      </c>
      <c r="W7" s="50" t="s">
        <v>94</v>
      </c>
      <c r="X7" s="49" t="s">
        <v>96</v>
      </c>
      <c r="Y7" s="95" t="s">
        <v>94</v>
      </c>
    </row>
    <row r="8" spans="1:25" ht="30" customHeight="1">
      <c r="A8" s="114">
        <v>45904</v>
      </c>
      <c r="B8" s="115">
        <v>0.41666666666666657</v>
      </c>
      <c r="C8" s="52" t="s">
        <v>78</v>
      </c>
      <c r="D8" s="116">
        <v>0.45833333333333326</v>
      </c>
      <c r="E8" s="117" t="s">
        <v>97</v>
      </c>
      <c r="F8" s="118" t="s">
        <v>98</v>
      </c>
      <c r="G8" s="117" t="s">
        <v>20</v>
      </c>
      <c r="H8" s="118" t="s">
        <v>99</v>
      </c>
      <c r="I8" s="118"/>
      <c r="J8" s="119">
        <v>58.8</v>
      </c>
      <c r="K8" s="120" t="s">
        <v>100</v>
      </c>
      <c r="L8" s="121"/>
      <c r="M8" s="122"/>
      <c r="N8" s="123"/>
      <c r="O8" s="124" t="str">
        <f>IF(I8="","",1)</f>
        <v/>
      </c>
      <c r="P8" s="123"/>
      <c r="Q8" s="124" t="str">
        <f>IF(O8="","",1)</f>
        <v/>
      </c>
      <c r="R8" s="156"/>
      <c r="S8" s="125">
        <f>L8</f>
        <v>0</v>
      </c>
      <c r="T8" s="126">
        <f>M8</f>
        <v>0</v>
      </c>
      <c r="U8" s="126" t="str">
        <f>IF(M8="","",IF(N8&lt;IF(T8="","",VLOOKUP(IF(ISNA(VLOOKUP('報告書(車)'!$N$20,'(参考)諸謝金・宿泊費'!B:C,2,FALSE)),"",VLOOKUP('報告書(車)'!$N$20,'(参考)諸謝金・宿泊費'!B:C,2,FALSE)),'(参考)諸謝金・宿泊費'!C:D,2,FALSE)),N8,VLOOKUP(IF(ISNA(VLOOKUP('報告書(車)'!$N$20,'(参考)諸謝金・宿泊費'!B:C,2,FALSE)),"",VLOOKUP('報告書(車)'!$N$20,'(参考)諸謝金・宿泊費'!B:C,2,FALSE)),'(参考)諸謝金・宿泊費'!C:D,2,FALSE)*T8))</f>
        <v/>
      </c>
      <c r="V8" s="126" t="str">
        <f>O8</f>
        <v/>
      </c>
      <c r="W8" s="12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126" t="str">
        <f>Q8</f>
        <v/>
      </c>
      <c r="Y8" s="12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114"/>
      <c r="B9" s="128">
        <v>0.47916666666666657</v>
      </c>
      <c r="C9" s="58" t="s">
        <v>78</v>
      </c>
      <c r="D9" s="129">
        <v>0.52083333333333337</v>
      </c>
      <c r="E9" s="130" t="s">
        <v>101</v>
      </c>
      <c r="F9" s="131" t="s">
        <v>99</v>
      </c>
      <c r="G9" s="130" t="s">
        <v>97</v>
      </c>
      <c r="H9" s="118" t="s">
        <v>98</v>
      </c>
      <c r="I9" s="118" t="s">
        <v>102</v>
      </c>
      <c r="J9" s="132">
        <v>58.8</v>
      </c>
      <c r="K9" s="120" t="s">
        <v>100</v>
      </c>
      <c r="L9" s="133"/>
      <c r="M9" s="10">
        <v>2</v>
      </c>
      <c r="N9" s="134">
        <v>25000</v>
      </c>
      <c r="O9" s="135">
        <f>IF(I9="","",1)</f>
        <v>1</v>
      </c>
      <c r="P9" s="123">
        <v>15000</v>
      </c>
      <c r="Q9" s="124">
        <f>IF(O9="","",1)</f>
        <v>1</v>
      </c>
      <c r="R9" s="156">
        <v>2400</v>
      </c>
      <c r="S9" s="125">
        <f>L9</f>
        <v>0</v>
      </c>
      <c r="T9" s="136">
        <v>2</v>
      </c>
      <c r="U9" s="126">
        <v>25000</v>
      </c>
      <c r="V9" s="126">
        <f>O9</f>
        <v>1</v>
      </c>
      <c r="W9" s="126">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10000</v>
      </c>
      <c r="X9" s="126">
        <f>Q9</f>
        <v>1</v>
      </c>
      <c r="Y9" s="127">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2400</v>
      </c>
    </row>
    <row r="10" spans="1:25" ht="30" customHeight="1">
      <c r="A10" s="137">
        <v>45905</v>
      </c>
      <c r="B10" s="128">
        <v>0.5625</v>
      </c>
      <c r="C10" s="58" t="s">
        <v>78</v>
      </c>
      <c r="D10" s="129">
        <v>0.60416666666666652</v>
      </c>
      <c r="E10" s="117" t="s">
        <v>97</v>
      </c>
      <c r="F10" s="118" t="s">
        <v>98</v>
      </c>
      <c r="G10" s="117" t="s">
        <v>20</v>
      </c>
      <c r="H10" s="131" t="s">
        <v>99</v>
      </c>
      <c r="I10" s="118"/>
      <c r="J10" s="119">
        <v>58.8</v>
      </c>
      <c r="K10" s="120" t="s">
        <v>100</v>
      </c>
      <c r="L10" s="121"/>
      <c r="M10" s="138"/>
      <c r="N10" s="139"/>
      <c r="O10" s="135" t="str">
        <f>IF(I10="","",1)</f>
        <v/>
      </c>
      <c r="P10" s="139"/>
      <c r="Q10" s="124" t="str">
        <f>IF(O10="","",1)</f>
        <v/>
      </c>
      <c r="R10" s="157"/>
      <c r="S10" s="140">
        <f>L10</f>
        <v>0</v>
      </c>
      <c r="T10" s="136">
        <f>M10</f>
        <v>0</v>
      </c>
      <c r="U10" s="126" t="str">
        <f>IF(M10="","",IF(N10&lt;IF(T10="","",VLOOKUP(IF(ISNA(VLOOKUP('報告書(車)'!$N$20,'(参考)諸謝金・宿泊費'!B:C,2,FALSE)),"",VLOOKUP('報告書(車)'!$N$20,'(参考)諸謝金・宿泊費'!B:C,2,FALSE)),'(参考)諸謝金・宿泊費'!C:D,2,FALSE)),N10,VLOOKUP(IF(ISNA(VLOOKUP('報告書(車)'!$N$20,'(参考)諸謝金・宿泊費'!B:C,2,FALSE)),"",VLOOKUP('報告書(車)'!$N$20,'(参考)諸謝金・宿泊費'!B:C,2,FALSE)),'(参考)諸謝金・宿泊費'!C:D,2,FALSE)*T10))</f>
        <v/>
      </c>
      <c r="V10" s="126" t="str">
        <f>O10</f>
        <v/>
      </c>
      <c r="W10" s="12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126" t="str">
        <f>Q10</f>
        <v/>
      </c>
      <c r="Y10" s="12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thickBot="1">
      <c r="A11" s="137"/>
      <c r="B11" s="128">
        <v>0.625</v>
      </c>
      <c r="C11" s="58" t="s">
        <v>78</v>
      </c>
      <c r="D11" s="129">
        <v>0.66666666666666652</v>
      </c>
      <c r="E11" s="130" t="s">
        <v>101</v>
      </c>
      <c r="F11" s="131" t="s">
        <v>99</v>
      </c>
      <c r="G11" s="130" t="s">
        <v>97</v>
      </c>
      <c r="H11" s="118" t="s">
        <v>98</v>
      </c>
      <c r="I11" s="118"/>
      <c r="J11" s="132">
        <v>58.8</v>
      </c>
      <c r="K11" s="120" t="s">
        <v>100</v>
      </c>
      <c r="L11" s="121"/>
      <c r="M11" s="138"/>
      <c r="N11" s="139"/>
      <c r="O11" s="135" t="str">
        <f>IF(I11="","",1)</f>
        <v/>
      </c>
      <c r="P11" s="139"/>
      <c r="Q11" s="124" t="str">
        <f>IF(O11="","",1)</f>
        <v/>
      </c>
      <c r="R11" s="157"/>
      <c r="S11" s="140">
        <f>L11</f>
        <v>0</v>
      </c>
      <c r="T11" s="136">
        <f>M11</f>
        <v>0</v>
      </c>
      <c r="U11" s="126" t="str">
        <f>IF(M11="","",IF(N11&lt;IF(T11="","",VLOOKUP(IF(ISNA(VLOOKUP('報告書(車)'!$N$20,'(参考)諸謝金・宿泊費'!B:C,2,FALSE)),"",VLOOKUP('報告書(車)'!$N$20,'(参考)諸謝金・宿泊費'!B:C,2,FALSE)),'(参考)諸謝金・宿泊費'!C:D,2,FALSE)),N11,VLOOKUP(IF(ISNA(VLOOKUP('報告書(車)'!$N$20,'(参考)諸謝金・宿泊費'!B:C,2,FALSE)),"",VLOOKUP('報告書(車)'!$N$20,'(参考)諸謝金・宿泊費'!B:C,2,FALSE)),'(参考)諸謝金・宿泊費'!C:D,2,FALSE)*T11))</f>
        <v/>
      </c>
      <c r="V11" s="126" t="str">
        <f>O11</f>
        <v/>
      </c>
      <c r="W11" s="12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126" t="str">
        <f>Q11</f>
        <v/>
      </c>
      <c r="Y11" s="12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thickBot="1">
      <c r="A12" s="189" t="s">
        <v>103</v>
      </c>
      <c r="B12" s="190"/>
      <c r="C12" s="190"/>
      <c r="D12" s="190"/>
      <c r="E12" s="190"/>
      <c r="F12" s="190"/>
      <c r="G12" s="190"/>
      <c r="H12" s="191"/>
      <c r="I12" s="62"/>
      <c r="J12" s="83">
        <f>TRUNC(SUM(J8:J11),-0.1)</f>
        <v>235</v>
      </c>
      <c r="K12" s="63"/>
      <c r="L12" s="141">
        <f>SUM(L8:L11)</f>
        <v>0</v>
      </c>
      <c r="M12" s="142"/>
      <c r="N12" s="142">
        <f>SUM(N8:N11)</f>
        <v>25000</v>
      </c>
      <c r="O12" s="142"/>
      <c r="P12" s="142">
        <f>SUM(P8:P11)</f>
        <v>15000</v>
      </c>
      <c r="Q12" s="142"/>
      <c r="R12" s="143">
        <f>SUM(R8:R11)</f>
        <v>2400</v>
      </c>
      <c r="S12" s="141">
        <f>SUM(S8:S11)</f>
        <v>0</v>
      </c>
      <c r="T12" s="142"/>
      <c r="U12" s="142">
        <f>SUM(U8:U11)</f>
        <v>25000</v>
      </c>
      <c r="V12" s="142"/>
      <c r="W12" s="142">
        <f>SUM(W8:W11)</f>
        <v>10000</v>
      </c>
      <c r="X12" s="142"/>
      <c r="Y12" s="144">
        <f>SUM(Y8:Y11)</f>
        <v>2400</v>
      </c>
    </row>
    <row r="13" spans="1:25" ht="30" customHeight="1" thickBot="1">
      <c r="A13" s="210" t="s">
        <v>104</v>
      </c>
      <c r="B13" s="210"/>
      <c r="C13" s="210"/>
      <c r="D13" s="210"/>
      <c r="E13" s="210"/>
      <c r="F13" s="210"/>
      <c r="G13" s="210"/>
      <c r="H13" s="210"/>
      <c r="I13" s="210"/>
      <c r="J13" s="210"/>
      <c r="K13" s="210"/>
      <c r="L13" s="92"/>
      <c r="M13" s="64"/>
      <c r="N13" s="107"/>
      <c r="O13" s="64"/>
      <c r="P13" s="64"/>
      <c r="Q13" s="64"/>
      <c r="R13" s="64"/>
      <c r="S13" s="64"/>
      <c r="T13" s="64"/>
      <c r="U13" s="107"/>
      <c r="V13" s="64"/>
      <c r="W13" s="64"/>
      <c r="X13" s="64"/>
    </row>
    <row r="14" spans="1:25" ht="30" customHeight="1" thickBot="1">
      <c r="A14" s="27"/>
      <c r="B14" s="27"/>
      <c r="C14" s="32"/>
      <c r="D14" s="27"/>
      <c r="E14" s="27"/>
      <c r="F14" s="27"/>
      <c r="G14" s="27"/>
      <c r="H14" s="27"/>
      <c r="I14" s="27"/>
      <c r="J14" s="32"/>
      <c r="K14" s="32"/>
      <c r="L14" s="32"/>
      <c r="N14" s="108"/>
      <c r="O14" s="109"/>
      <c r="P14" s="211" t="s">
        <v>54</v>
      </c>
      <c r="Q14" s="212"/>
      <c r="R14" s="213">
        <f>SUM(L12,N12,P12,R12,O4)</f>
        <v>46630</v>
      </c>
      <c r="S14" s="213"/>
      <c r="T14" s="214"/>
      <c r="U14" s="211" t="s">
        <v>105</v>
      </c>
      <c r="V14" s="215"/>
      <c r="W14" s="232">
        <f>SUM(S12,U12,W12,Y12,V4)</f>
        <v>41630</v>
      </c>
      <c r="X14" s="213"/>
      <c r="Y14" s="214"/>
    </row>
    <row r="15" spans="1:25" ht="30" customHeight="1" thickBot="1">
      <c r="A15" s="27"/>
      <c r="B15" s="27"/>
      <c r="C15" s="32"/>
      <c r="D15" s="27"/>
      <c r="E15" s="27"/>
      <c r="F15" s="27"/>
      <c r="G15" s="27"/>
      <c r="H15" s="27"/>
      <c r="I15" s="27"/>
      <c r="J15" s="32"/>
      <c r="K15" s="32"/>
      <c r="L15" s="32"/>
      <c r="M15" s="65"/>
      <c r="N15" s="65"/>
      <c r="O15" s="65"/>
      <c r="P15" s="65"/>
      <c r="Q15" s="65"/>
      <c r="R15" s="65"/>
      <c r="S15" s="65"/>
      <c r="U15" s="211" t="s">
        <v>106</v>
      </c>
      <c r="V15" s="215"/>
      <c r="W15" s="232">
        <f>R14-W14</f>
        <v>5000</v>
      </c>
      <c r="X15" s="213"/>
      <c r="Y15" s="214"/>
    </row>
    <row r="16" spans="1:25" ht="30" customHeight="1" thickBot="1">
      <c r="A16" s="27"/>
      <c r="B16" s="27"/>
      <c r="C16" s="32"/>
      <c r="D16" s="27"/>
      <c r="E16" s="27"/>
      <c r="F16" s="27"/>
      <c r="G16" s="27"/>
      <c r="H16" s="27"/>
      <c r="I16" s="27"/>
      <c r="J16" s="32"/>
      <c r="K16" s="32"/>
      <c r="L16" s="65"/>
      <c r="M16" s="65"/>
      <c r="N16" s="65"/>
      <c r="O16" s="65"/>
      <c r="P16" s="65"/>
      <c r="Q16" s="30"/>
      <c r="R16" s="30"/>
      <c r="S16" s="30"/>
      <c r="T16" s="30"/>
      <c r="U16" s="66"/>
    </row>
    <row r="17" spans="1:25" ht="30" customHeight="1">
      <c r="A17" s="216" t="s">
        <v>107</v>
      </c>
      <c r="B17" s="217"/>
      <c r="C17" s="217"/>
      <c r="D17" s="217"/>
      <c r="E17" s="217"/>
      <c r="F17" s="217"/>
      <c r="G17" s="217"/>
      <c r="H17" s="217"/>
      <c r="I17" s="217"/>
      <c r="J17" s="217"/>
      <c r="K17" s="217"/>
      <c r="L17" s="218"/>
      <c r="M17" s="219" t="s">
        <v>108</v>
      </c>
      <c r="N17" s="217"/>
      <c r="O17" s="217"/>
      <c r="P17" s="217"/>
      <c r="Q17" s="217"/>
      <c r="R17" s="217"/>
      <c r="S17" s="217"/>
      <c r="T17" s="217"/>
      <c r="U17" s="217"/>
      <c r="V17" s="217"/>
      <c r="W17" s="217"/>
      <c r="X17" s="217"/>
      <c r="Y17" s="220"/>
    </row>
    <row r="18" spans="1:25" ht="30" customHeight="1">
      <c r="A18" s="145"/>
      <c r="B18" s="221"/>
      <c r="C18" s="222"/>
      <c r="D18" s="222"/>
      <c r="E18" s="222"/>
      <c r="F18" s="222"/>
      <c r="G18" s="222"/>
      <c r="H18" s="222"/>
      <c r="I18" s="222"/>
      <c r="J18" s="222"/>
      <c r="K18" s="222"/>
      <c r="L18" s="223"/>
      <c r="M18" s="224"/>
      <c r="N18" s="225"/>
      <c r="O18" s="225"/>
      <c r="P18" s="225"/>
      <c r="Q18" s="225"/>
      <c r="R18" s="225"/>
      <c r="S18" s="225"/>
      <c r="T18" s="225"/>
      <c r="U18" s="225"/>
      <c r="V18" s="225"/>
      <c r="W18" s="225"/>
      <c r="X18" s="225"/>
      <c r="Y18" s="230"/>
    </row>
    <row r="19" spans="1:25" ht="30" customHeight="1">
      <c r="A19" s="145"/>
      <c r="B19" s="224"/>
      <c r="C19" s="225"/>
      <c r="D19" s="225"/>
      <c r="E19" s="225"/>
      <c r="F19" s="225"/>
      <c r="G19" s="225"/>
      <c r="H19" s="225"/>
      <c r="I19" s="225"/>
      <c r="J19" s="225"/>
      <c r="K19" s="225"/>
      <c r="L19" s="226"/>
      <c r="M19" s="224"/>
      <c r="N19" s="225"/>
      <c r="O19" s="225"/>
      <c r="P19" s="225"/>
      <c r="Q19" s="225"/>
      <c r="R19" s="225"/>
      <c r="S19" s="225"/>
      <c r="T19" s="225"/>
      <c r="U19" s="225"/>
      <c r="V19" s="225"/>
      <c r="W19" s="225"/>
      <c r="X19" s="225"/>
      <c r="Y19" s="230"/>
    </row>
    <row r="20" spans="1:25" ht="30" customHeight="1">
      <c r="A20" s="145"/>
      <c r="B20" s="224"/>
      <c r="C20" s="225"/>
      <c r="D20" s="225"/>
      <c r="E20" s="225"/>
      <c r="F20" s="225"/>
      <c r="G20" s="225"/>
      <c r="H20" s="225"/>
      <c r="I20" s="225"/>
      <c r="J20" s="225"/>
      <c r="K20" s="225"/>
      <c r="L20" s="226"/>
      <c r="M20" s="224"/>
      <c r="N20" s="225"/>
      <c r="O20" s="225"/>
      <c r="P20" s="225"/>
      <c r="Q20" s="225"/>
      <c r="R20" s="225"/>
      <c r="S20" s="225"/>
      <c r="T20" s="225"/>
      <c r="U20" s="225"/>
      <c r="V20" s="225"/>
      <c r="W20" s="225"/>
      <c r="X20" s="225"/>
      <c r="Y20" s="230"/>
    </row>
    <row r="21" spans="1:25" ht="30" customHeight="1">
      <c r="A21" s="145"/>
      <c r="B21" s="224"/>
      <c r="C21" s="225"/>
      <c r="D21" s="225"/>
      <c r="E21" s="225"/>
      <c r="F21" s="225"/>
      <c r="G21" s="225"/>
      <c r="H21" s="225"/>
      <c r="I21" s="225"/>
      <c r="J21" s="225"/>
      <c r="K21" s="225"/>
      <c r="L21" s="226"/>
      <c r="M21" s="224"/>
      <c r="N21" s="225"/>
      <c r="O21" s="225"/>
      <c r="P21" s="225"/>
      <c r="Q21" s="225"/>
      <c r="R21" s="225"/>
      <c r="S21" s="225"/>
      <c r="T21" s="225"/>
      <c r="U21" s="225"/>
      <c r="V21" s="225"/>
      <c r="W21" s="225"/>
      <c r="X21" s="225"/>
      <c r="Y21" s="230"/>
    </row>
    <row r="22" spans="1:25" ht="30" customHeight="1">
      <c r="A22" s="145"/>
      <c r="B22" s="224"/>
      <c r="C22" s="225"/>
      <c r="D22" s="225"/>
      <c r="E22" s="225"/>
      <c r="F22" s="225"/>
      <c r="G22" s="225"/>
      <c r="H22" s="225"/>
      <c r="I22" s="225"/>
      <c r="J22" s="225"/>
      <c r="K22" s="225"/>
      <c r="L22" s="226"/>
      <c r="M22" s="224"/>
      <c r="N22" s="225"/>
      <c r="O22" s="225"/>
      <c r="P22" s="225"/>
      <c r="Q22" s="225"/>
      <c r="R22" s="225"/>
      <c r="S22" s="225"/>
      <c r="T22" s="225"/>
      <c r="U22" s="225"/>
      <c r="V22" s="225"/>
      <c r="W22" s="225"/>
      <c r="X22" s="225"/>
      <c r="Y22" s="230"/>
    </row>
    <row r="23" spans="1:25" ht="30" customHeight="1">
      <c r="A23" s="145"/>
      <c r="B23" s="224"/>
      <c r="C23" s="225"/>
      <c r="D23" s="225"/>
      <c r="E23" s="225"/>
      <c r="F23" s="225"/>
      <c r="G23" s="225"/>
      <c r="H23" s="225"/>
      <c r="I23" s="225"/>
      <c r="J23" s="225"/>
      <c r="K23" s="225"/>
      <c r="L23" s="226"/>
      <c r="M23" s="224"/>
      <c r="N23" s="225"/>
      <c r="O23" s="225"/>
      <c r="P23" s="225"/>
      <c r="Q23" s="225"/>
      <c r="R23" s="225"/>
      <c r="S23" s="225"/>
      <c r="T23" s="225"/>
      <c r="U23" s="225"/>
      <c r="V23" s="225"/>
      <c r="W23" s="225"/>
      <c r="X23" s="225"/>
      <c r="Y23" s="230"/>
    </row>
    <row r="24" spans="1:25" ht="30" customHeight="1">
      <c r="A24" s="145"/>
      <c r="B24" s="224"/>
      <c r="C24" s="225"/>
      <c r="D24" s="225"/>
      <c r="E24" s="225"/>
      <c r="F24" s="225"/>
      <c r="G24" s="225"/>
      <c r="H24" s="225"/>
      <c r="I24" s="225"/>
      <c r="J24" s="225"/>
      <c r="K24" s="225"/>
      <c r="L24" s="226"/>
      <c r="M24" s="224"/>
      <c r="N24" s="225"/>
      <c r="O24" s="225"/>
      <c r="P24" s="225"/>
      <c r="Q24" s="225"/>
      <c r="R24" s="225"/>
      <c r="S24" s="225"/>
      <c r="T24" s="225"/>
      <c r="U24" s="225"/>
      <c r="V24" s="225"/>
      <c r="W24" s="225"/>
      <c r="X24" s="225"/>
      <c r="Y24" s="230"/>
    </row>
    <row r="25" spans="1:25" ht="30" customHeight="1">
      <c r="A25" s="145"/>
      <c r="B25" s="224"/>
      <c r="C25" s="225"/>
      <c r="D25" s="225"/>
      <c r="E25" s="225"/>
      <c r="F25" s="225"/>
      <c r="G25" s="225"/>
      <c r="H25" s="225"/>
      <c r="I25" s="225"/>
      <c r="J25" s="225"/>
      <c r="K25" s="225"/>
      <c r="L25" s="226"/>
      <c r="M25" s="224"/>
      <c r="N25" s="225"/>
      <c r="O25" s="225"/>
      <c r="P25" s="225"/>
      <c r="Q25" s="225"/>
      <c r="R25" s="225"/>
      <c r="S25" s="225"/>
      <c r="T25" s="225"/>
      <c r="U25" s="225"/>
      <c r="V25" s="225"/>
      <c r="W25" s="225"/>
      <c r="X25" s="225"/>
      <c r="Y25" s="230"/>
    </row>
    <row r="26" spans="1:25" ht="30" customHeight="1">
      <c r="A26" s="145"/>
      <c r="B26" s="224"/>
      <c r="C26" s="225"/>
      <c r="D26" s="225"/>
      <c r="E26" s="225"/>
      <c r="F26" s="225"/>
      <c r="G26" s="225"/>
      <c r="H26" s="225"/>
      <c r="I26" s="225"/>
      <c r="J26" s="225"/>
      <c r="K26" s="225"/>
      <c r="L26" s="226"/>
      <c r="M26" s="224"/>
      <c r="N26" s="225"/>
      <c r="O26" s="225"/>
      <c r="P26" s="225"/>
      <c r="Q26" s="225"/>
      <c r="R26" s="225"/>
      <c r="S26" s="225"/>
      <c r="T26" s="225"/>
      <c r="U26" s="225"/>
      <c r="V26" s="225"/>
      <c r="W26" s="225"/>
      <c r="X26" s="225"/>
      <c r="Y26" s="230"/>
    </row>
    <row r="27" spans="1:25" ht="30" customHeight="1">
      <c r="A27" s="145"/>
      <c r="B27" s="224"/>
      <c r="C27" s="225"/>
      <c r="D27" s="225"/>
      <c r="E27" s="225"/>
      <c r="F27" s="225"/>
      <c r="G27" s="225"/>
      <c r="H27" s="225"/>
      <c r="I27" s="225"/>
      <c r="J27" s="225"/>
      <c r="K27" s="225"/>
      <c r="L27" s="226"/>
      <c r="M27" s="224"/>
      <c r="N27" s="225"/>
      <c r="O27" s="225"/>
      <c r="P27" s="225"/>
      <c r="Q27" s="225"/>
      <c r="R27" s="225"/>
      <c r="S27" s="225"/>
      <c r="T27" s="225"/>
      <c r="U27" s="225"/>
      <c r="V27" s="225"/>
      <c r="W27" s="225"/>
      <c r="X27" s="225"/>
      <c r="Y27" s="230"/>
    </row>
    <row r="28" spans="1:25" ht="30" customHeight="1" thickBot="1">
      <c r="A28" s="146"/>
      <c r="B28" s="227"/>
      <c r="C28" s="228"/>
      <c r="D28" s="228"/>
      <c r="E28" s="228"/>
      <c r="F28" s="228"/>
      <c r="G28" s="228"/>
      <c r="H28" s="228"/>
      <c r="I28" s="228"/>
      <c r="J28" s="228"/>
      <c r="K28" s="228"/>
      <c r="L28" s="229"/>
      <c r="M28" s="227"/>
      <c r="N28" s="228"/>
      <c r="O28" s="228"/>
      <c r="P28" s="228"/>
      <c r="Q28" s="228"/>
      <c r="R28" s="228"/>
      <c r="S28" s="228"/>
      <c r="T28" s="228"/>
      <c r="U28" s="228"/>
      <c r="V28" s="228"/>
      <c r="W28" s="228"/>
      <c r="X28" s="228"/>
      <c r="Y28" s="231"/>
    </row>
    <row r="29" spans="1:25" ht="30" customHeight="1">
      <c r="A29" s="209" t="s">
        <v>109</v>
      </c>
      <c r="B29" s="209"/>
      <c r="C29" s="209"/>
      <c r="D29" s="209"/>
      <c r="E29" s="209"/>
      <c r="F29" s="209"/>
      <c r="G29" s="209"/>
      <c r="H29" s="209"/>
      <c r="I29" s="209"/>
      <c r="J29" s="209"/>
      <c r="K29" s="209"/>
    </row>
    <row r="30" spans="1:25" ht="30" customHeight="1"/>
  </sheetData>
  <sheetProtection sheet="1" selectLockedCells="1" selectUnlockedCells="1"/>
  <protectedRanges>
    <protectedRange sqref="A8:B11 P8:P11 R8:R11 N9 M8:N8 M10:N11 D8:L11" name="範囲1"/>
    <protectedRange sqref="I5 K5" name="範囲1_1"/>
  </protectedRanges>
  <mergeCells count="31">
    <mergeCell ref="P1:U1"/>
    <mergeCell ref="T5:U5"/>
    <mergeCell ref="V5:W5"/>
    <mergeCell ref="A29:K29"/>
    <mergeCell ref="A13:K13"/>
    <mergeCell ref="P14:Q14"/>
    <mergeCell ref="R14:T14"/>
    <mergeCell ref="U14:V14"/>
    <mergeCell ref="A17:L17"/>
    <mergeCell ref="M17:Y17"/>
    <mergeCell ref="B18:L28"/>
    <mergeCell ref="M18:Y28"/>
    <mergeCell ref="W14:Y14"/>
    <mergeCell ref="U15:V15"/>
    <mergeCell ref="W15:Y15"/>
    <mergeCell ref="V1:Y1"/>
    <mergeCell ref="A12:H12"/>
    <mergeCell ref="A2:U2"/>
    <mergeCell ref="B4:D4"/>
    <mergeCell ref="L4:N4"/>
    <mergeCell ref="B5:D5"/>
    <mergeCell ref="Q5:R5"/>
    <mergeCell ref="S3:Y3"/>
    <mergeCell ref="S4:U4"/>
    <mergeCell ref="V4:Y4"/>
    <mergeCell ref="X5:Y5"/>
    <mergeCell ref="L3:R3"/>
    <mergeCell ref="O4:R4"/>
    <mergeCell ref="M5:N5"/>
    <mergeCell ref="O5:P5"/>
    <mergeCell ref="A1:K1"/>
  </mergeCells>
  <phoneticPr fontId="6"/>
  <conditionalFormatting sqref="A8:B11">
    <cfRule type="containsBlanks" dxfId="25" priority="3">
      <formula>LEN(TRIM(A8))=0</formula>
    </cfRule>
  </conditionalFormatting>
  <conditionalFormatting sqref="D8:K11">
    <cfRule type="containsBlanks" dxfId="24" priority="2">
      <formula>LEN(TRIM(D8))=0</formula>
    </cfRule>
  </conditionalFormatting>
  <conditionalFormatting sqref="I5 K5">
    <cfRule type="containsBlanks" dxfId="23" priority="4">
      <formula>LEN(TRIM(I5))=0</formula>
    </cfRule>
  </conditionalFormatting>
  <conditionalFormatting sqref="L8:N8 P8:P11 L9 N9 L10:N11">
    <cfRule type="containsBlanks" dxfId="22" priority="6">
      <formula>LEN(TRIM(L8))=0</formula>
    </cfRule>
  </conditionalFormatting>
  <dataValidations count="2">
    <dataValidation type="list" allowBlank="1" showInputMessage="1" showErrorMessage="1" sqref="K8:K11" xr:uid="{5ADAE068-6F1B-43A4-95F6-43F3B0806CAA}">
      <formula1>"有,無"</formula1>
    </dataValidation>
    <dataValidation type="list" allowBlank="1" showInputMessage="1" showErrorMessage="1" sqref="I5 K5" xr:uid="{BF3C942D-E245-4BDF-BDF7-3ACAC1154863}">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C3B227-0129-4629-A04D-A6A5E2B8ADDF}">
          <x14:formula1>
            <xm:f>'(参考)諸謝金・宿泊費'!$I$2:$BC$2</xm:f>
          </x14:formula1>
          <xm:sqref>I8:I11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BF8A-BE01-4A0B-8B87-C2F1F85E6B44}">
  <sheetPr codeName="Sheet9">
    <tabColor rgb="FFFFFF00"/>
    <pageSetUpPr fitToPage="1"/>
  </sheetPr>
  <dimension ref="A1:AJ44"/>
  <sheetViews>
    <sheetView showZeros="0" zoomScaleNormal="100" zoomScaleSheetLayoutView="100" workbookViewId="0">
      <selection activeCell="AH40" sqref="AH39:AH40"/>
    </sheetView>
  </sheetViews>
  <sheetFormatPr defaultColWidth="2.42578125" defaultRowHeight="15.75"/>
  <cols>
    <col min="1" max="16384" width="2.42578125" style="12"/>
  </cols>
  <sheetData>
    <row r="1" spans="1:36">
      <c r="A1" s="162" t="s">
        <v>0</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row>
    <row r="2" spans="1:36">
      <c r="B2" s="14"/>
    </row>
    <row r="3" spans="1:36">
      <c r="A3" s="163" t="s">
        <v>110</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row>
    <row r="4" spans="1:36">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6">
      <c r="B5" s="24"/>
      <c r="C5" s="24"/>
      <c r="D5" s="24"/>
      <c r="E5" s="24"/>
      <c r="F5" s="24"/>
      <c r="G5" s="24"/>
      <c r="H5" s="24"/>
      <c r="I5" s="24"/>
      <c r="J5" s="24"/>
      <c r="K5" s="24"/>
      <c r="L5" s="24"/>
      <c r="M5" s="24"/>
      <c r="N5" s="24"/>
      <c r="O5" s="24"/>
      <c r="P5" s="24"/>
      <c r="Q5" s="165" t="s">
        <v>2</v>
      </c>
      <c r="R5" s="165"/>
      <c r="S5" s="165"/>
      <c r="T5" s="165"/>
      <c r="U5" s="237"/>
      <c r="V5" s="237"/>
      <c r="W5" s="237"/>
      <c r="X5" s="237"/>
      <c r="Y5" s="237"/>
      <c r="Z5" s="237"/>
      <c r="AA5" s="237"/>
      <c r="AB5" s="237"/>
      <c r="AC5" s="237"/>
      <c r="AD5" s="237"/>
      <c r="AE5" s="237"/>
      <c r="AF5" s="237"/>
      <c r="AG5" s="237"/>
      <c r="AH5" s="237"/>
      <c r="AI5" s="24"/>
    </row>
    <row r="6" spans="1:36">
      <c r="B6" s="25"/>
      <c r="C6" s="26"/>
      <c r="D6" s="26"/>
      <c r="E6" s="26"/>
      <c r="F6" s="26"/>
      <c r="G6" s="26"/>
      <c r="H6" s="26"/>
      <c r="I6" s="26"/>
      <c r="J6" s="26"/>
      <c r="K6" s="26"/>
      <c r="L6" s="26"/>
      <c r="M6" s="26"/>
      <c r="N6" s="26"/>
      <c r="O6" s="26"/>
      <c r="P6" s="26"/>
      <c r="Q6" s="165" t="s">
        <v>4</v>
      </c>
      <c r="R6" s="166"/>
      <c r="S6" s="166"/>
      <c r="T6" s="166"/>
      <c r="U6" s="237"/>
      <c r="V6" s="237"/>
      <c r="W6" s="237"/>
      <c r="X6" s="237"/>
      <c r="Y6" s="237"/>
      <c r="Z6" s="237"/>
      <c r="AA6" s="237"/>
      <c r="AB6" s="237"/>
      <c r="AC6" s="237"/>
      <c r="AD6" s="237"/>
      <c r="AE6" s="237"/>
      <c r="AF6" s="237"/>
      <c r="AG6" s="237"/>
      <c r="AH6" s="237"/>
      <c r="AI6" s="26"/>
    </row>
    <row r="7" spans="1:36">
      <c r="B7" s="25"/>
      <c r="C7" s="26"/>
      <c r="D7" s="26"/>
      <c r="E7" s="26"/>
      <c r="F7" s="26"/>
      <c r="G7" s="26"/>
      <c r="H7" s="26"/>
      <c r="I7" s="26"/>
      <c r="J7" s="26"/>
      <c r="K7" s="26"/>
      <c r="L7" s="26"/>
      <c r="M7" s="26"/>
      <c r="N7" s="26"/>
      <c r="O7" s="26"/>
      <c r="P7" s="26"/>
      <c r="Q7" s="167" t="s">
        <v>6</v>
      </c>
      <c r="R7" s="168"/>
      <c r="S7" s="168"/>
      <c r="T7" s="168"/>
      <c r="U7" s="236"/>
      <c r="V7" s="236"/>
      <c r="W7" s="236"/>
      <c r="X7" s="236"/>
      <c r="Y7" s="236"/>
      <c r="Z7" s="236"/>
      <c r="AA7" s="236"/>
      <c r="AB7" s="236"/>
      <c r="AC7" s="236"/>
      <c r="AD7" s="236"/>
      <c r="AE7" s="236"/>
      <c r="AF7" s="236"/>
      <c r="AG7" s="236"/>
      <c r="AH7" s="236"/>
      <c r="AI7" s="26"/>
    </row>
    <row r="8" spans="1:36">
      <c r="B8" s="25"/>
      <c r="C8" s="26"/>
      <c r="D8" s="26"/>
      <c r="E8" s="26"/>
      <c r="F8" s="26"/>
      <c r="G8" s="26"/>
      <c r="H8" s="26"/>
      <c r="I8" s="26"/>
      <c r="J8" s="26"/>
      <c r="K8" s="26"/>
      <c r="L8" s="26"/>
      <c r="M8" s="26"/>
      <c r="N8" s="26"/>
      <c r="O8" s="26"/>
      <c r="P8" s="26"/>
      <c r="Q8" s="26"/>
      <c r="R8" s="26"/>
      <c r="S8" s="26"/>
      <c r="T8" s="26"/>
      <c r="U8" s="27"/>
      <c r="V8" s="27"/>
      <c r="W8" s="27"/>
      <c r="X8" s="27"/>
      <c r="Y8" s="27"/>
      <c r="Z8" s="27"/>
      <c r="AA8" s="27"/>
      <c r="AB8" s="27"/>
      <c r="AC8" s="27"/>
      <c r="AD8" s="27"/>
      <c r="AE8" s="27"/>
      <c r="AF8" s="27"/>
      <c r="AG8" s="27"/>
      <c r="AH8" s="27"/>
      <c r="AI8" s="27"/>
    </row>
    <row r="9" spans="1:36">
      <c r="B9" s="15">
        <v>1</v>
      </c>
      <c r="C9" s="169" t="s">
        <v>9</v>
      </c>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row>
    <row r="10" spans="1:36">
      <c r="C10" s="16" t="s">
        <v>10</v>
      </c>
      <c r="D10" s="170" t="s">
        <v>11</v>
      </c>
      <c r="E10" s="170"/>
      <c r="F10" s="170"/>
      <c r="G10" s="170"/>
      <c r="H10" s="170"/>
      <c r="I10" s="170"/>
      <c r="J10" s="12" t="s">
        <v>12</v>
      </c>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87"/>
    </row>
    <row r="11" spans="1:36">
      <c r="C11" s="12" t="s">
        <v>14</v>
      </c>
      <c r="D11" s="169" t="s">
        <v>15</v>
      </c>
      <c r="E11" s="169"/>
      <c r="F11" s="169"/>
      <c r="G11" s="169"/>
      <c r="H11" s="169"/>
      <c r="I11" s="169"/>
      <c r="J11" s="12" t="s">
        <v>12</v>
      </c>
      <c r="K11" s="238"/>
      <c r="L11" s="238"/>
      <c r="M11" s="238"/>
      <c r="N11" s="238"/>
      <c r="O11" s="238"/>
      <c r="P11" s="238"/>
      <c r="Q11" s="238"/>
      <c r="R11" s="9"/>
      <c r="S11" s="239"/>
      <c r="T11" s="239"/>
      <c r="U11" s="239"/>
      <c r="V11" s="12" t="str">
        <f>IF(S11="","","～")</f>
        <v/>
      </c>
      <c r="W11" s="239"/>
      <c r="X11" s="239"/>
      <c r="Y11" s="239"/>
    </row>
    <row r="12" spans="1:36">
      <c r="B12" s="14" t="s">
        <v>16</v>
      </c>
      <c r="K12" s="238"/>
      <c r="L12" s="238"/>
      <c r="M12" s="238"/>
      <c r="N12" s="238"/>
      <c r="O12" s="238"/>
      <c r="P12" s="238"/>
      <c r="Q12" s="238"/>
      <c r="R12" s="9"/>
      <c r="S12" s="239"/>
      <c r="T12" s="239"/>
      <c r="U12" s="239"/>
      <c r="V12" s="12" t="str">
        <f>IF(S12="","","～")</f>
        <v/>
      </c>
      <c r="W12" s="239"/>
      <c r="X12" s="239"/>
      <c r="Y12" s="239"/>
    </row>
    <row r="13" spans="1:36">
      <c r="B13" s="14"/>
      <c r="C13" s="12" t="s">
        <v>17</v>
      </c>
      <c r="D13" s="169" t="s">
        <v>18</v>
      </c>
      <c r="E13" s="169"/>
      <c r="F13" s="169"/>
      <c r="G13" s="169"/>
      <c r="H13" s="169"/>
      <c r="I13" s="169"/>
      <c r="J13" s="12" t="s">
        <v>12</v>
      </c>
      <c r="K13" s="173" t="s">
        <v>19</v>
      </c>
      <c r="L13" s="173"/>
      <c r="M13" s="173"/>
      <c r="N13" s="173"/>
      <c r="O13" s="240"/>
      <c r="P13" s="240"/>
      <c r="Q13" s="240"/>
      <c r="R13" s="240"/>
      <c r="S13" s="240"/>
      <c r="T13" s="240"/>
      <c r="U13" s="240"/>
      <c r="V13" s="240"/>
      <c r="W13" s="240"/>
      <c r="X13" s="240"/>
      <c r="Y13" s="240"/>
      <c r="Z13" s="240"/>
      <c r="AA13" s="240"/>
      <c r="AB13" s="240"/>
      <c r="AC13" s="240"/>
      <c r="AD13" s="240"/>
      <c r="AE13" s="240"/>
      <c r="AF13" s="240"/>
      <c r="AG13" s="240"/>
      <c r="AH13" s="240"/>
      <c r="AI13" s="240"/>
    </row>
    <row r="14" spans="1:36">
      <c r="B14" s="14"/>
      <c r="K14" s="173" t="s">
        <v>21</v>
      </c>
      <c r="L14" s="173"/>
      <c r="M14" s="173"/>
      <c r="N14" s="173"/>
      <c r="O14" s="240"/>
      <c r="P14" s="240"/>
      <c r="Q14" s="240"/>
      <c r="R14" s="240"/>
      <c r="S14" s="240"/>
      <c r="T14" s="240"/>
      <c r="U14" s="240"/>
      <c r="V14" s="240"/>
      <c r="W14" s="240"/>
      <c r="X14" s="240"/>
      <c r="Y14" s="240"/>
      <c r="Z14" s="240"/>
      <c r="AA14" s="240"/>
      <c r="AB14" s="240"/>
      <c r="AC14" s="240"/>
      <c r="AD14" s="240"/>
      <c r="AE14" s="240"/>
      <c r="AF14" s="240"/>
      <c r="AG14" s="240"/>
      <c r="AH14" s="240"/>
      <c r="AI14" s="240"/>
    </row>
    <row r="15" spans="1:36">
      <c r="B15" s="14"/>
      <c r="C15" s="12" t="s">
        <v>23</v>
      </c>
      <c r="D15" s="169" t="s">
        <v>24</v>
      </c>
      <c r="E15" s="169"/>
      <c r="F15" s="169"/>
      <c r="G15" s="169"/>
      <c r="H15" s="169"/>
      <c r="I15" s="169"/>
      <c r="J15" s="12" t="s">
        <v>12</v>
      </c>
      <c r="K15" s="241"/>
      <c r="L15" s="241"/>
      <c r="M15" s="241"/>
      <c r="N15" s="241"/>
      <c r="O15" s="241"/>
      <c r="P15" s="12" t="s">
        <v>25</v>
      </c>
      <c r="Q15" s="12" t="s">
        <v>26</v>
      </c>
    </row>
    <row r="16" spans="1:36">
      <c r="B16" s="14"/>
      <c r="C16" s="12" t="s">
        <v>27</v>
      </c>
      <c r="D16" s="169" t="s">
        <v>28</v>
      </c>
      <c r="E16" s="169"/>
      <c r="F16" s="169"/>
      <c r="G16" s="169"/>
      <c r="H16" s="169"/>
      <c r="I16" s="169"/>
      <c r="J16" s="12" t="s">
        <v>12</v>
      </c>
      <c r="K16" s="175" t="s">
        <v>29</v>
      </c>
      <c r="L16" s="175"/>
      <c r="M16" s="175"/>
      <c r="N16" s="234"/>
      <c r="O16" s="234"/>
      <c r="P16" s="234"/>
      <c r="Q16" s="234"/>
      <c r="R16" s="234"/>
      <c r="S16" s="234"/>
      <c r="T16" s="234"/>
      <c r="U16" s="234"/>
      <c r="V16" s="175" t="s">
        <v>31</v>
      </c>
      <c r="W16" s="175"/>
      <c r="X16" s="175"/>
      <c r="Y16" s="242"/>
      <c r="Z16" s="242"/>
      <c r="AA16" s="242"/>
      <c r="AB16" s="242"/>
      <c r="AC16" s="242"/>
      <c r="AD16" s="242"/>
      <c r="AE16" s="242"/>
      <c r="AF16" s="242"/>
      <c r="AG16" s="242"/>
      <c r="AH16" s="242"/>
      <c r="AI16" s="242"/>
    </row>
    <row r="17" spans="2:35">
      <c r="B17" s="14"/>
      <c r="K17" s="158" t="s">
        <v>33</v>
      </c>
      <c r="L17" s="158"/>
      <c r="M17" s="158"/>
      <c r="N17" s="234"/>
      <c r="O17" s="234"/>
      <c r="P17" s="234"/>
      <c r="Q17" s="234"/>
      <c r="R17" s="234"/>
      <c r="S17" s="234"/>
      <c r="T17" s="234"/>
      <c r="U17" s="234"/>
      <c r="V17" s="158" t="s">
        <v>34</v>
      </c>
      <c r="W17" s="158"/>
      <c r="X17" s="158"/>
      <c r="Y17" s="235"/>
      <c r="Z17" s="235"/>
      <c r="AA17" s="235"/>
      <c r="AB17" s="235"/>
      <c r="AC17" s="235"/>
      <c r="AD17" s="235"/>
      <c r="AE17" s="235"/>
      <c r="AF17" s="235"/>
      <c r="AG17" s="235"/>
      <c r="AH17" s="235"/>
      <c r="AI17" s="235"/>
    </row>
    <row r="18" spans="2:35">
      <c r="B18" s="14"/>
      <c r="K18" s="158" t="s">
        <v>35</v>
      </c>
      <c r="L18" s="158"/>
      <c r="M18" s="158"/>
      <c r="N18" s="234"/>
      <c r="O18" s="234"/>
      <c r="P18" s="234"/>
      <c r="Q18" s="234"/>
      <c r="R18" s="234"/>
      <c r="S18" s="234"/>
      <c r="T18" s="234"/>
      <c r="U18" s="234"/>
      <c r="V18" s="158" t="s">
        <v>36</v>
      </c>
      <c r="W18" s="158"/>
      <c r="X18" s="158"/>
      <c r="Y18" s="235"/>
      <c r="Z18" s="235"/>
      <c r="AA18" s="235"/>
      <c r="AB18" s="235"/>
      <c r="AC18" s="235"/>
      <c r="AD18" s="235"/>
      <c r="AE18" s="235"/>
      <c r="AF18" s="235"/>
      <c r="AG18" s="235"/>
      <c r="AH18" s="235"/>
      <c r="AI18" s="235"/>
    </row>
    <row r="19" spans="2:35">
      <c r="B19" s="14"/>
      <c r="K19" s="158" t="s">
        <v>37</v>
      </c>
      <c r="L19" s="158"/>
      <c r="M19" s="158"/>
      <c r="N19" s="234"/>
      <c r="O19" s="234"/>
      <c r="P19" s="234"/>
      <c r="Q19" s="234"/>
      <c r="R19" s="234"/>
      <c r="S19" s="234"/>
      <c r="T19" s="234"/>
      <c r="U19" s="234"/>
      <c r="V19" s="158" t="s">
        <v>38</v>
      </c>
      <c r="W19" s="158"/>
      <c r="X19" s="158"/>
      <c r="Y19" s="235"/>
      <c r="Z19" s="235"/>
      <c r="AA19" s="235"/>
      <c r="AB19" s="235"/>
      <c r="AC19" s="235"/>
      <c r="AD19" s="235"/>
      <c r="AE19" s="235"/>
      <c r="AF19" s="235"/>
      <c r="AG19" s="235"/>
      <c r="AH19" s="235"/>
      <c r="AI19" s="235"/>
    </row>
    <row r="20" spans="2:35">
      <c r="B20" s="14"/>
      <c r="K20" s="158" t="s">
        <v>39</v>
      </c>
      <c r="L20" s="158"/>
      <c r="M20" s="158"/>
      <c r="N20" s="234"/>
      <c r="O20" s="234"/>
      <c r="P20" s="234"/>
      <c r="Q20" s="234"/>
      <c r="R20" s="234"/>
      <c r="S20" s="234"/>
      <c r="T20" s="234"/>
      <c r="U20" s="234"/>
      <c r="V20" s="158" t="s">
        <v>40</v>
      </c>
      <c r="W20" s="158"/>
      <c r="X20" s="158"/>
      <c r="Y20" s="235"/>
      <c r="Z20" s="235"/>
      <c r="AA20" s="235"/>
      <c r="AB20" s="235"/>
      <c r="AC20" s="235"/>
      <c r="AD20" s="235"/>
      <c r="AE20" s="235"/>
      <c r="AF20" s="235"/>
      <c r="AG20" s="235"/>
      <c r="AH20" s="235"/>
      <c r="AI20" s="235"/>
    </row>
    <row r="21" spans="2:35">
      <c r="B21" s="14"/>
      <c r="C21" s="12" t="s">
        <v>41</v>
      </c>
    </row>
    <row r="22" spans="2:35">
      <c r="D22" s="178" t="s">
        <v>42</v>
      </c>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row>
    <row r="23" spans="2:35">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row>
    <row r="24" spans="2:35">
      <c r="B24" s="14"/>
      <c r="C24" s="12" t="s">
        <v>43</v>
      </c>
    </row>
    <row r="25" spans="2:35">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17"/>
    </row>
    <row r="26" spans="2:35">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17"/>
    </row>
    <row r="27" spans="2:35">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17"/>
    </row>
    <row r="28" spans="2:35">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17"/>
    </row>
    <row r="29" spans="2:35">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17"/>
    </row>
    <row r="30" spans="2:35">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17"/>
    </row>
    <row r="31" spans="2:35" s="10" customFormat="1"/>
    <row r="32" spans="2:35">
      <c r="B32" s="15">
        <v>2</v>
      </c>
      <c r="C32" s="169" t="s">
        <v>46</v>
      </c>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row>
    <row r="33" spans="1:35">
      <c r="C33" s="178" t="s">
        <v>47</v>
      </c>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I33" s="17"/>
    </row>
    <row r="34" spans="1:35">
      <c r="AH34" s="20"/>
      <c r="AI34" s="17"/>
    </row>
    <row r="35" spans="1:35">
      <c r="B35" s="15">
        <v>3</v>
      </c>
      <c r="C35" s="169" t="s">
        <v>111</v>
      </c>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row>
    <row r="36" spans="1:35">
      <c r="C36" s="181" t="s">
        <v>50</v>
      </c>
      <c r="D36" s="181"/>
      <c r="E36" s="181"/>
      <c r="F36" s="181"/>
      <c r="G36" s="181"/>
      <c r="H36" s="181"/>
      <c r="I36" s="181"/>
      <c r="J36" s="182">
        <f>SUM(M37:O39)</f>
        <v>0</v>
      </c>
      <c r="K36" s="182"/>
      <c r="L36" s="182"/>
      <c r="M36" s="182"/>
      <c r="N36" s="183" t="s">
        <v>51</v>
      </c>
      <c r="O36" s="183"/>
      <c r="P36" s="183"/>
      <c r="Q36" s="183"/>
      <c r="R36" s="183"/>
      <c r="S36" s="183"/>
      <c r="T36" s="183"/>
      <c r="U36" s="183"/>
      <c r="V36" s="180">
        <f>SUM(V37:X39)</f>
        <v>0</v>
      </c>
      <c r="W36" s="180"/>
      <c r="X36" s="180"/>
      <c r="Y36" s="180"/>
      <c r="Z36" s="183" t="s">
        <v>52</v>
      </c>
      <c r="AA36" s="183"/>
      <c r="AB36" s="183"/>
      <c r="AC36" s="183"/>
      <c r="AD36" s="183"/>
      <c r="AE36" s="180">
        <f>SUM(AE37:AG39)</f>
        <v>0</v>
      </c>
      <c r="AF36" s="180"/>
      <c r="AG36" s="180"/>
      <c r="AH36" s="180"/>
    </row>
    <row r="37" spans="1:35">
      <c r="D37" s="184" t="s">
        <v>53</v>
      </c>
      <c r="E37" s="184"/>
      <c r="F37" s="184"/>
      <c r="G37" s="185" t="s">
        <v>54</v>
      </c>
      <c r="H37" s="185"/>
      <c r="I37" s="185"/>
      <c r="J37" s="185"/>
      <c r="K37" s="185"/>
      <c r="L37" s="185"/>
      <c r="M37" s="244"/>
      <c r="N37" s="244"/>
      <c r="O37" s="244"/>
      <c r="P37" s="185" t="s">
        <v>55</v>
      </c>
      <c r="Q37" s="185"/>
      <c r="R37" s="185"/>
      <c r="S37" s="185"/>
      <c r="T37" s="185"/>
      <c r="U37" s="185"/>
      <c r="V37" s="244"/>
      <c r="W37" s="244"/>
      <c r="X37" s="244"/>
      <c r="Z37" s="183" t="s">
        <v>52</v>
      </c>
      <c r="AA37" s="183"/>
      <c r="AB37" s="183"/>
      <c r="AC37" s="183"/>
      <c r="AD37" s="183"/>
      <c r="AE37" s="182">
        <f t="shared" ref="AE37:AE39" si="0">M37-V37</f>
        <v>0</v>
      </c>
      <c r="AF37" s="182"/>
      <c r="AG37" s="182"/>
      <c r="AI37" s="17"/>
    </row>
    <row r="38" spans="1:35">
      <c r="D38" s="184" t="s">
        <v>56</v>
      </c>
      <c r="E38" s="184"/>
      <c r="F38" s="184"/>
      <c r="G38" s="185" t="s">
        <v>54</v>
      </c>
      <c r="H38" s="185"/>
      <c r="I38" s="185"/>
      <c r="J38" s="185"/>
      <c r="K38" s="185"/>
      <c r="L38" s="185"/>
      <c r="M38" s="182">
        <f>SUM('A(車)'!R22,'B(車)'!R22,'C(車)'!R22,'D(車)'!R22,'E(車)'!R22)-M39</f>
        <v>0</v>
      </c>
      <c r="N38" s="182"/>
      <c r="O38" s="182"/>
      <c r="P38" s="185" t="s">
        <v>55</v>
      </c>
      <c r="Q38" s="185"/>
      <c r="R38" s="185"/>
      <c r="S38" s="185"/>
      <c r="T38" s="185"/>
      <c r="U38" s="185"/>
      <c r="V38" s="182">
        <f>SUM('A(車)'!W22,'B(車)'!W22,'C(車)'!W22,'D(車)'!W22,'E(車)'!W22)-V39</f>
        <v>0</v>
      </c>
      <c r="W38" s="182"/>
      <c r="X38" s="182"/>
      <c r="Z38" s="183" t="s">
        <v>52</v>
      </c>
      <c r="AA38" s="183"/>
      <c r="AB38" s="183"/>
      <c r="AC38" s="183"/>
      <c r="AD38" s="183"/>
      <c r="AE38" s="182">
        <f t="shared" si="0"/>
        <v>0</v>
      </c>
      <c r="AF38" s="182"/>
      <c r="AG38" s="182"/>
      <c r="AI38" s="17"/>
    </row>
    <row r="39" spans="1:35">
      <c r="C39" s="18"/>
      <c r="D39" s="184" t="s">
        <v>57</v>
      </c>
      <c r="E39" s="184"/>
      <c r="F39" s="184"/>
      <c r="G39" s="185" t="s">
        <v>54</v>
      </c>
      <c r="H39" s="185"/>
      <c r="I39" s="185"/>
      <c r="J39" s="185"/>
      <c r="K39" s="185"/>
      <c r="L39" s="185"/>
      <c r="M39" s="182">
        <f>SUM('A(車)'!N20,'B(車)'!N20,'C(車)'!N20,'D(車)'!N20,'E(車)'!N20)</f>
        <v>0</v>
      </c>
      <c r="N39" s="182"/>
      <c r="O39" s="182"/>
      <c r="P39" s="185" t="s">
        <v>55</v>
      </c>
      <c r="Q39" s="185"/>
      <c r="R39" s="185"/>
      <c r="S39" s="185"/>
      <c r="T39" s="185"/>
      <c r="U39" s="185"/>
      <c r="V39" s="182">
        <f>SUM('A(車)'!U20,'B(車)'!U20,'C(車)'!U20,'D(車)'!U20,'E(車)'!U20)</f>
        <v>0</v>
      </c>
      <c r="W39" s="182"/>
      <c r="X39" s="182"/>
      <c r="Z39" s="183" t="s">
        <v>52</v>
      </c>
      <c r="AA39" s="183"/>
      <c r="AB39" s="183"/>
      <c r="AC39" s="183"/>
      <c r="AD39" s="183"/>
      <c r="AE39" s="182">
        <f t="shared" si="0"/>
        <v>0</v>
      </c>
      <c r="AF39" s="182"/>
      <c r="AG39" s="182"/>
    </row>
    <row r="40" spans="1:35">
      <c r="C40" s="18"/>
      <c r="D40" s="170" t="s">
        <v>112</v>
      </c>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row>
    <row r="41" spans="1:35" ht="12.75">
      <c r="D41" s="178" t="s">
        <v>113</v>
      </c>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
    </row>
    <row r="42" spans="1:3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c r="A43" s="187" t="s">
        <v>60</v>
      </c>
      <c r="B43" s="187"/>
      <c r="C43" s="245" t="s">
        <v>114</v>
      </c>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row>
    <row r="44" spans="1:35">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row>
  </sheetData>
  <sheetProtection sheet="1" selectLockedCells="1"/>
  <protectedRanges>
    <protectedRange sqref="K10:AJ10 K11:Q12 S11:U12 W11:Y12 O13:AI14 K15:O15 D25:AH30 V37:X37 M37:O37 U5:AH7 N16:U20 Y16:AI20" name="範囲1"/>
  </protectedRanges>
  <mergeCells count="82">
    <mergeCell ref="A43:B43"/>
    <mergeCell ref="C43:AI44"/>
    <mergeCell ref="D39:F39"/>
    <mergeCell ref="G39:L39"/>
    <mergeCell ref="M39:O39"/>
    <mergeCell ref="P39:U39"/>
    <mergeCell ref="V39:X39"/>
    <mergeCell ref="Z39:AD39"/>
    <mergeCell ref="Z38:AD38"/>
    <mergeCell ref="AE38:AG38"/>
    <mergeCell ref="AE39:AG39"/>
    <mergeCell ref="D40:AG40"/>
    <mergeCell ref="D41:AH41"/>
    <mergeCell ref="D38:F38"/>
    <mergeCell ref="G38:L38"/>
    <mergeCell ref="M38:O38"/>
    <mergeCell ref="P38:U38"/>
    <mergeCell ref="V38:X38"/>
    <mergeCell ref="AE37:AG37"/>
    <mergeCell ref="D37:F37"/>
    <mergeCell ref="G37:L37"/>
    <mergeCell ref="M37:O37"/>
    <mergeCell ref="P37:U37"/>
    <mergeCell ref="V37:X37"/>
    <mergeCell ref="Z37:AD37"/>
    <mergeCell ref="AE36:AH36"/>
    <mergeCell ref="C36:I36"/>
    <mergeCell ref="J36:M36"/>
    <mergeCell ref="N36:U36"/>
    <mergeCell ref="V36:Y36"/>
    <mergeCell ref="Z36:AD36"/>
    <mergeCell ref="D22:AI23"/>
    <mergeCell ref="D25:AH30"/>
    <mergeCell ref="C32:AI32"/>
    <mergeCell ref="C33:AG33"/>
    <mergeCell ref="C35:AI35"/>
    <mergeCell ref="K19:M19"/>
    <mergeCell ref="N19:U19"/>
    <mergeCell ref="V19:X19"/>
    <mergeCell ref="Y19:AI19"/>
    <mergeCell ref="K20:M20"/>
    <mergeCell ref="N20:U20"/>
    <mergeCell ref="V20:X20"/>
    <mergeCell ref="Y20:AI20"/>
    <mergeCell ref="K14:N14"/>
    <mergeCell ref="O14:AI14"/>
    <mergeCell ref="D15:I15"/>
    <mergeCell ref="K15:O15"/>
    <mergeCell ref="D16:I16"/>
    <mergeCell ref="K16:M16"/>
    <mergeCell ref="N16:U16"/>
    <mergeCell ref="V16:X16"/>
    <mergeCell ref="Y16:AI16"/>
    <mergeCell ref="K12:Q12"/>
    <mergeCell ref="S12:U12"/>
    <mergeCell ref="W12:Y12"/>
    <mergeCell ref="D13:I13"/>
    <mergeCell ref="K13:N13"/>
    <mergeCell ref="O13:AI13"/>
    <mergeCell ref="D10:I10"/>
    <mergeCell ref="D11:I11"/>
    <mergeCell ref="K11:Q11"/>
    <mergeCell ref="S11:U11"/>
    <mergeCell ref="W11:Y11"/>
    <mergeCell ref="K10:AI10"/>
    <mergeCell ref="U7:AH7"/>
    <mergeCell ref="A1:AI1"/>
    <mergeCell ref="A3:AI3"/>
    <mergeCell ref="C9:AI9"/>
    <mergeCell ref="U5:AH5"/>
    <mergeCell ref="U6:AH6"/>
    <mergeCell ref="Q5:T5"/>
    <mergeCell ref="Q6:T6"/>
    <mergeCell ref="Q7:T7"/>
    <mergeCell ref="K17:M17"/>
    <mergeCell ref="N17:U17"/>
    <mergeCell ref="V17:X17"/>
    <mergeCell ref="Y17:AI17"/>
    <mergeCell ref="K18:M18"/>
    <mergeCell ref="N18:U18"/>
    <mergeCell ref="V18:X18"/>
    <mergeCell ref="Y18:AI18"/>
  </mergeCells>
  <phoneticPr fontId="6"/>
  <conditionalFormatting sqref="K10 M37:O37 V37:X37">
    <cfRule type="containsBlanks" dxfId="21" priority="1">
      <formula>LEN(TRIM(K10))=0</formula>
    </cfRule>
  </conditionalFormatting>
  <conditionalFormatting sqref="K11:Q12 S11:U12 W11:Y12 O13:AI14 K15:O15 N16:U20 Y16:AI20 D25:AH30">
    <cfRule type="containsBlanks" dxfId="20" priority="2">
      <formula>LEN(TRIM(D11))=0</formula>
    </cfRule>
  </conditionalFormatting>
  <conditionalFormatting sqref="U5:U6 U7:AH7">
    <cfRule type="containsBlanks" dxfId="19" priority="3">
      <formula>LEN(TRIM(U5))=0</formula>
    </cfRule>
  </conditionalFormatting>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0F2F4C-1C7A-4995-A5A9-A0D599E99FF6}">
          <x14:formula1>
            <xm:f>'(参考)諸謝金・宿泊費'!$B$3:$B$25</xm:f>
          </x14:formula1>
          <xm:sqref>N16:U20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7095-4D55-4EAB-8CAD-2758D5457A7F}">
  <sheetPr codeName="Sheet10">
    <tabColor rgb="FFFFFF00"/>
    <pageSetUpPr fitToPage="1"/>
  </sheetPr>
  <dimension ref="A1:Y46"/>
  <sheetViews>
    <sheetView showZeros="0" view="pageBreakPreview" zoomScaleNormal="100" zoomScaleSheetLayoutView="100" workbookViewId="0">
      <selection activeCell="AC16" sqref="AC16"/>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25" ht="15.75">
      <c r="A1" s="162" t="s">
        <v>0</v>
      </c>
      <c r="B1" s="162"/>
      <c r="C1" s="162"/>
      <c r="D1" s="162"/>
      <c r="E1" s="162"/>
      <c r="F1" s="162"/>
      <c r="G1" s="162"/>
      <c r="H1" s="162"/>
      <c r="I1" s="162"/>
      <c r="J1" s="162"/>
      <c r="K1" s="162"/>
      <c r="L1" s="11"/>
      <c r="M1" s="28"/>
      <c r="N1" s="28"/>
      <c r="O1" s="28"/>
      <c r="P1" s="28"/>
      <c r="Q1" s="28"/>
      <c r="S1" s="233" t="str">
        <f>'報告書(車)'!U5&amp;"　"&amp;'報告書(車)'!U6</f>
        <v>　</v>
      </c>
      <c r="T1" s="233"/>
      <c r="U1" s="233"/>
      <c r="V1" s="233"/>
      <c r="W1" s="233"/>
      <c r="X1" s="233"/>
      <c r="Y1" s="233"/>
    </row>
    <row r="2" spans="1:25" ht="15.75">
      <c r="A2" s="192" t="s">
        <v>115</v>
      </c>
      <c r="B2" s="163"/>
      <c r="C2" s="163"/>
      <c r="D2" s="163"/>
      <c r="E2" s="163"/>
      <c r="F2" s="163"/>
      <c r="G2" s="163"/>
      <c r="H2" s="163"/>
      <c r="I2" s="163"/>
      <c r="J2" s="163"/>
      <c r="K2" s="163"/>
      <c r="L2" s="163"/>
      <c r="M2" s="163"/>
      <c r="N2" s="163"/>
      <c r="O2" s="163"/>
      <c r="P2" s="163"/>
      <c r="Q2" s="163"/>
      <c r="R2" s="163"/>
      <c r="S2" s="163"/>
      <c r="T2" s="163"/>
      <c r="U2" s="163"/>
      <c r="V2" s="163"/>
      <c r="W2" s="163"/>
      <c r="X2" s="163"/>
    </row>
    <row r="3" spans="1:25" ht="30" customHeight="1">
      <c r="E3" s="29"/>
      <c r="F3" s="29"/>
      <c r="I3" s="96"/>
      <c r="J3" s="96"/>
      <c r="K3" s="97"/>
      <c r="L3" s="246" t="s">
        <v>63</v>
      </c>
      <c r="M3" s="247"/>
      <c r="N3" s="247"/>
      <c r="O3" s="247"/>
      <c r="P3" s="247"/>
      <c r="Q3" s="247"/>
      <c r="R3" s="248"/>
      <c r="S3" s="249" t="s">
        <v>64</v>
      </c>
      <c r="T3" s="250"/>
      <c r="U3" s="250"/>
      <c r="V3" s="250"/>
      <c r="W3" s="250"/>
      <c r="X3" s="250"/>
      <c r="Y3" s="251"/>
    </row>
    <row r="4" spans="1:25" ht="30" customHeight="1" thickBot="1">
      <c r="A4" s="31" t="s">
        <v>65</v>
      </c>
      <c r="B4" s="252">
        <f>'報告書(車)'!Y16</f>
        <v>0</v>
      </c>
      <c r="C4" s="252"/>
      <c r="D4" s="252"/>
      <c r="E4" s="27"/>
      <c r="F4" s="27"/>
      <c r="L4" s="253" t="s">
        <v>66</v>
      </c>
      <c r="M4" s="254"/>
      <c r="N4" s="254"/>
      <c r="O4" s="255">
        <f>J20*18</f>
        <v>0</v>
      </c>
      <c r="P4" s="255"/>
      <c r="Q4" s="255"/>
      <c r="R4" s="256"/>
      <c r="S4" s="253" t="s">
        <v>66</v>
      </c>
      <c r="T4" s="254"/>
      <c r="U4" s="254"/>
      <c r="V4" s="257">
        <f>O4</f>
        <v>0</v>
      </c>
      <c r="W4" s="255"/>
      <c r="X4" s="255"/>
      <c r="Y4" s="256"/>
    </row>
    <row r="5" spans="1:25" ht="30" customHeight="1" thickBot="1">
      <c r="A5" s="31" t="s">
        <v>67</v>
      </c>
      <c r="B5" s="252">
        <f>'報告書(車)'!N16</f>
        <v>0</v>
      </c>
      <c r="C5" s="252"/>
      <c r="D5" s="252"/>
      <c r="E5" s="27"/>
      <c r="F5" s="27"/>
      <c r="G5" s="27"/>
      <c r="H5" s="98" t="s">
        <v>68</v>
      </c>
      <c r="I5" s="99"/>
      <c r="J5" s="100" t="s">
        <v>70</v>
      </c>
      <c r="K5" s="101"/>
      <c r="L5" s="40" t="s">
        <v>71</v>
      </c>
      <c r="M5" s="196" t="s">
        <v>72</v>
      </c>
      <c r="N5" s="207"/>
      <c r="O5" s="196" t="s">
        <v>73</v>
      </c>
      <c r="P5" s="207"/>
      <c r="Q5" s="196" t="s">
        <v>74</v>
      </c>
      <c r="R5" s="197"/>
      <c r="S5" s="40" t="s">
        <v>71</v>
      </c>
      <c r="T5" s="208" t="s">
        <v>72</v>
      </c>
      <c r="U5" s="207"/>
      <c r="V5" s="196" t="s">
        <v>116</v>
      </c>
      <c r="W5" s="207"/>
      <c r="X5" s="196" t="s">
        <v>74</v>
      </c>
      <c r="Y5" s="197"/>
    </row>
    <row r="6" spans="1:25" ht="30" customHeight="1">
      <c r="A6" s="33" t="s">
        <v>76</v>
      </c>
      <c r="B6" s="34" t="s">
        <v>77</v>
      </c>
      <c r="C6" s="35" t="s">
        <v>78</v>
      </c>
      <c r="D6" s="36" t="s">
        <v>79</v>
      </c>
      <c r="E6" s="37" t="s">
        <v>80</v>
      </c>
      <c r="F6" s="37" t="s">
        <v>81</v>
      </c>
      <c r="G6" s="38" t="s">
        <v>82</v>
      </c>
      <c r="H6" s="37" t="s">
        <v>81</v>
      </c>
      <c r="I6" s="37" t="s">
        <v>83</v>
      </c>
      <c r="J6" s="39" t="s">
        <v>84</v>
      </c>
      <c r="K6" s="39" t="s">
        <v>85</v>
      </c>
      <c r="L6" s="93" t="s">
        <v>86</v>
      </c>
      <c r="M6" s="88" t="s">
        <v>87</v>
      </c>
      <c r="N6" s="41" t="s">
        <v>88</v>
      </c>
      <c r="O6" s="41" t="s">
        <v>89</v>
      </c>
      <c r="P6" s="41" t="s">
        <v>88</v>
      </c>
      <c r="Q6" s="41" t="s">
        <v>89</v>
      </c>
      <c r="R6" s="94" t="s">
        <v>90</v>
      </c>
      <c r="S6" s="93" t="s">
        <v>86</v>
      </c>
      <c r="T6" s="88" t="s">
        <v>87</v>
      </c>
      <c r="U6" s="41" t="s">
        <v>117</v>
      </c>
      <c r="V6" s="41" t="s">
        <v>89</v>
      </c>
      <c r="W6" s="41" t="s">
        <v>92</v>
      </c>
      <c r="X6" s="41" t="s">
        <v>89</v>
      </c>
      <c r="Y6" s="94" t="s">
        <v>90</v>
      </c>
    </row>
    <row r="7" spans="1:25" s="51" customFormat="1" ht="15.75">
      <c r="A7" s="42"/>
      <c r="B7" s="43"/>
      <c r="C7" s="44"/>
      <c r="D7" s="45"/>
      <c r="E7" s="46"/>
      <c r="F7" s="46"/>
      <c r="G7" s="47"/>
      <c r="H7" s="46"/>
      <c r="I7" s="46"/>
      <c r="J7" s="48" t="s">
        <v>93</v>
      </c>
      <c r="K7" s="43"/>
      <c r="L7" s="42" t="s">
        <v>94</v>
      </c>
      <c r="M7" s="50" t="s">
        <v>95</v>
      </c>
      <c r="N7" s="49" t="s">
        <v>94</v>
      </c>
      <c r="O7" s="49" t="s">
        <v>96</v>
      </c>
      <c r="P7" s="50" t="s">
        <v>94</v>
      </c>
      <c r="Q7" s="49" t="s">
        <v>96</v>
      </c>
      <c r="R7" s="95" t="s">
        <v>94</v>
      </c>
      <c r="S7" s="103" t="s">
        <v>94</v>
      </c>
      <c r="T7" s="50" t="s">
        <v>95</v>
      </c>
      <c r="U7" s="49" t="s">
        <v>94</v>
      </c>
      <c r="V7" s="49" t="s">
        <v>96</v>
      </c>
      <c r="W7" s="50" t="s">
        <v>94</v>
      </c>
      <c r="X7" s="49" t="s">
        <v>96</v>
      </c>
      <c r="Y7" s="95" t="s">
        <v>94</v>
      </c>
    </row>
    <row r="8" spans="1:25" ht="30" customHeight="1">
      <c r="A8" s="67"/>
      <c r="B8" s="68"/>
      <c r="C8" s="52" t="s">
        <v>78</v>
      </c>
      <c r="D8" s="69"/>
      <c r="E8" s="70"/>
      <c r="F8" s="70"/>
      <c r="G8" s="70"/>
      <c r="H8" s="70"/>
      <c r="I8" s="21"/>
      <c r="J8" s="151"/>
      <c r="K8" s="53"/>
      <c r="L8" s="71"/>
      <c r="M8" s="153"/>
      <c r="N8" s="72"/>
      <c r="O8" s="54" t="str">
        <f t="shared" ref="O8:O19" si="0">IF(I8="","",1)</f>
        <v/>
      </c>
      <c r="P8" s="72"/>
      <c r="Q8" s="54" t="str">
        <f>IF(O8="","",1)</f>
        <v/>
      </c>
      <c r="R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55">
        <f t="shared" ref="S8:S19" si="1">L8</f>
        <v>0</v>
      </c>
      <c r="T8" s="56" t="str">
        <f>IF(M8="", "", IF(M8&lt;0.5, 1, INT(M8) + IF(MOD(M8,1)&gt;=0.5, 1, 0)))</f>
        <v/>
      </c>
      <c r="U8" s="56" t="str">
        <f>IF(M8="","",IF(N8&lt;  IF(T8&lt;1,1,ROUNDDOWN(T8,0) + IF((T8-ROUNDDOWN(T8,0))&lt;0.5,0,1))  *VLOOKUP($B$5,'(参考)諸謝金・宿泊費'!$B:$I,3,FALSE),
  N8,  IF(T8&lt;1,1,ROUNDDOWN(T8,0) + IF((T8-ROUNDDOWN(T8,0))&lt;0.5,0,1))  *VLOOKUP($B$5,'(参考)諸謝金・宿泊費'!$B:$I,3,FALSE)))</f>
        <v/>
      </c>
      <c r="V8" s="56" t="str">
        <f t="shared" ref="V8:V19" si="2">O8</f>
        <v/>
      </c>
      <c r="W8" s="5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56" t="str">
        <f t="shared" ref="X8:X19" si="3">Q8</f>
        <v/>
      </c>
      <c r="Y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67"/>
      <c r="B9" s="73"/>
      <c r="C9" s="58" t="s">
        <v>78</v>
      </c>
      <c r="D9" s="74"/>
      <c r="E9" s="75"/>
      <c r="F9" s="75"/>
      <c r="G9" s="75"/>
      <c r="H9" s="75"/>
      <c r="I9" s="21"/>
      <c r="J9" s="152"/>
      <c r="K9" s="53"/>
      <c r="L9" s="71"/>
      <c r="M9" s="154"/>
      <c r="N9" s="72"/>
      <c r="O9" s="59" t="str">
        <f t="shared" si="0"/>
        <v/>
      </c>
      <c r="P9" s="72"/>
      <c r="Q9" s="54" t="str">
        <f t="shared" ref="Q9:Q19" si="4">IF(O9="","",1)</f>
        <v/>
      </c>
      <c r="R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60">
        <f t="shared" si="1"/>
        <v>0</v>
      </c>
      <c r="T9" s="56" t="str">
        <f t="shared" ref="T9:T19" si="5">IF(M9="", "", IF(M9&lt;0.5, 1, INT(M9) + IF(MOD(M9,1)&gt;=0.5, 1, 0)))</f>
        <v/>
      </c>
      <c r="U9" s="56" t="str">
        <f>IF(M9="","",IF(N9&lt;  IF(T9&lt;1,1,ROUNDDOWN(T9,0) + IF((T9-ROUNDDOWN(T9,0))&lt;0.5,0,1))  *VLOOKUP($B$5,'(参考)諸謝金・宿泊費'!$B:$I,3,FALSE),
  N9,  IF(T9&lt;1,1,ROUNDDOWN(T9,0) + IF((T9-ROUNDDOWN(T9,0))&lt;0.5,0,1))  *VLOOKUP($B$5,'(参考)諸謝金・宿泊費'!$B:$I,3,FALSE)))</f>
        <v/>
      </c>
      <c r="V9" s="56" t="str">
        <f t="shared" si="2"/>
        <v/>
      </c>
      <c r="W9" s="56"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56" t="str">
        <f t="shared" si="3"/>
        <v/>
      </c>
      <c r="Y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77"/>
      <c r="B10" s="73"/>
      <c r="C10" s="58" t="s">
        <v>78</v>
      </c>
      <c r="D10" s="74"/>
      <c r="E10" s="70"/>
      <c r="F10" s="70"/>
      <c r="G10" s="70"/>
      <c r="H10" s="70"/>
      <c r="I10" s="21"/>
      <c r="J10" s="151"/>
      <c r="K10" s="53"/>
      <c r="L10" s="71"/>
      <c r="M10" s="154"/>
      <c r="N10" s="72"/>
      <c r="O10" s="59" t="str">
        <f t="shared" si="0"/>
        <v/>
      </c>
      <c r="P10" s="76"/>
      <c r="Q10" s="54" t="str">
        <f t="shared" si="4"/>
        <v/>
      </c>
      <c r="R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60">
        <f t="shared" si="1"/>
        <v>0</v>
      </c>
      <c r="T10" s="56" t="str">
        <f t="shared" si="5"/>
        <v/>
      </c>
      <c r="U10" s="56" t="str">
        <f>IF(M10="","",IF(N10&lt;  IF(T10&lt;1,1,ROUNDDOWN(T10,0) + IF((T10-ROUNDDOWN(T10,0))&lt;0.5,0,1))  *VLOOKUP($B$5,'(参考)諸謝金・宿泊費'!$B:$I,3,FALSE),
  N10,  IF(T10&lt;1,1,ROUNDDOWN(T10,0) + IF((T10-ROUNDDOWN(T10,0))&lt;0.5,0,1))  *VLOOKUP($B$5,'(参考)諸謝金・宿泊費'!$B:$I,3,FALSE)))</f>
        <v/>
      </c>
      <c r="V10" s="56" t="str">
        <f t="shared" si="2"/>
        <v/>
      </c>
      <c r="W10" s="5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56" t="str">
        <f t="shared" si="3"/>
        <v/>
      </c>
      <c r="Y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77"/>
      <c r="B11" s="73"/>
      <c r="C11" s="58" t="s">
        <v>78</v>
      </c>
      <c r="D11" s="74"/>
      <c r="E11" s="75"/>
      <c r="F11" s="75"/>
      <c r="G11" s="75"/>
      <c r="H11" s="75"/>
      <c r="I11" s="21"/>
      <c r="J11" s="152"/>
      <c r="K11" s="53"/>
      <c r="L11" s="71"/>
      <c r="M11" s="154"/>
      <c r="N11" s="72"/>
      <c r="O11" s="59" t="str">
        <f t="shared" si="0"/>
        <v/>
      </c>
      <c r="P11" s="76"/>
      <c r="Q11" s="54" t="str">
        <f t="shared" si="4"/>
        <v/>
      </c>
      <c r="R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60">
        <f t="shared" si="1"/>
        <v>0</v>
      </c>
      <c r="T11" s="56" t="str">
        <f t="shared" si="5"/>
        <v/>
      </c>
      <c r="U11" s="56" t="str">
        <f>IF(M11="","",IF(N11&lt;  IF(T11&lt;1,1,ROUNDDOWN(T11,0) + IF((T11-ROUNDDOWN(T11,0))&lt;0.5,0,1))  *VLOOKUP($B$5,'(参考)諸謝金・宿泊費'!$B:$I,3,FALSE),
  N11,  IF(T11&lt;1,1,ROUNDDOWN(T11,0) + IF((T11-ROUNDDOWN(T11,0))&lt;0.5,0,1))  *VLOOKUP($B$5,'(参考)諸謝金・宿泊費'!$B:$I,3,FALSE)))</f>
        <v/>
      </c>
      <c r="V11" s="56" t="str">
        <f t="shared" si="2"/>
        <v/>
      </c>
      <c r="W11" s="5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56" t="str">
        <f t="shared" si="3"/>
        <v/>
      </c>
      <c r="Y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77"/>
      <c r="B12" s="73"/>
      <c r="C12" s="58" t="s">
        <v>78</v>
      </c>
      <c r="D12" s="74"/>
      <c r="E12" s="75"/>
      <c r="F12" s="75"/>
      <c r="G12" s="78"/>
      <c r="H12" s="78"/>
      <c r="I12" s="21"/>
      <c r="J12" s="152"/>
      <c r="K12" s="79"/>
      <c r="L12" s="71"/>
      <c r="M12" s="154"/>
      <c r="N12" s="72"/>
      <c r="O12" s="59" t="str">
        <f t="shared" si="0"/>
        <v/>
      </c>
      <c r="P12" s="76"/>
      <c r="Q12" s="54" t="str">
        <f t="shared" si="4"/>
        <v/>
      </c>
      <c r="R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60">
        <f t="shared" si="1"/>
        <v>0</v>
      </c>
      <c r="T12" s="56" t="str">
        <f t="shared" si="5"/>
        <v/>
      </c>
      <c r="U12" s="56" t="str">
        <f>IF(M12="","",IF(N12&lt;  IF(T12&lt;1,1,ROUNDDOWN(T12,0) + IF((T12-ROUNDDOWN(T12,0))&lt;0.5,0,1))  *VLOOKUP($B$5,'(参考)諸謝金・宿泊費'!$B:$I,3,FALSE),
  N12,  IF(T12&lt;1,1,ROUNDDOWN(T12,0) + IF((T12-ROUNDDOWN(T12,0))&lt;0.5,0,1))  *VLOOKUP($B$5,'(参考)諸謝金・宿泊費'!$B:$I,3,FALSE)))</f>
        <v/>
      </c>
      <c r="V12" s="56" t="str">
        <f t="shared" si="2"/>
        <v/>
      </c>
      <c r="W12" s="56"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56" t="str">
        <f t="shared" si="3"/>
        <v/>
      </c>
      <c r="Y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77"/>
      <c r="B13" s="73"/>
      <c r="C13" s="58" t="s">
        <v>78</v>
      </c>
      <c r="D13" s="74"/>
      <c r="E13" s="75"/>
      <c r="F13" s="75"/>
      <c r="G13" s="78"/>
      <c r="H13" s="78"/>
      <c r="I13" s="21"/>
      <c r="J13" s="152"/>
      <c r="K13" s="79"/>
      <c r="L13" s="71"/>
      <c r="M13" s="154"/>
      <c r="N13" s="72"/>
      <c r="O13" s="59" t="str">
        <f t="shared" si="0"/>
        <v/>
      </c>
      <c r="P13" s="76"/>
      <c r="Q13" s="54" t="str">
        <f t="shared" si="4"/>
        <v/>
      </c>
      <c r="R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60">
        <f t="shared" si="1"/>
        <v>0</v>
      </c>
      <c r="T13" s="56" t="str">
        <f t="shared" si="5"/>
        <v/>
      </c>
      <c r="U13" s="56" t="str">
        <f>IF(M13="","",IF(N13&lt;  IF(T13&lt;1,1,ROUNDDOWN(T13,0) + IF((T13-ROUNDDOWN(T13,0))&lt;0.5,0,1))  *VLOOKUP($B$5,'(参考)諸謝金・宿泊費'!$B:$I,3,FALSE),
  N13,  IF(T13&lt;1,1,ROUNDDOWN(T13,0) + IF((T13-ROUNDDOWN(T13,0))&lt;0.5,0,1))  *VLOOKUP($B$5,'(参考)諸謝金・宿泊費'!$B:$I,3,FALSE)))</f>
        <v/>
      </c>
      <c r="V13" s="56" t="str">
        <f t="shared" si="2"/>
        <v/>
      </c>
      <c r="W13" s="56"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56" t="str">
        <f t="shared" si="3"/>
        <v/>
      </c>
      <c r="Y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67"/>
      <c r="B14" s="73"/>
      <c r="C14" s="58" t="s">
        <v>78</v>
      </c>
      <c r="D14" s="74"/>
      <c r="E14" s="75"/>
      <c r="F14" s="75"/>
      <c r="G14" s="75"/>
      <c r="H14" s="75"/>
      <c r="I14" s="21"/>
      <c r="J14" s="152"/>
      <c r="K14" s="53"/>
      <c r="L14" s="71"/>
      <c r="M14" s="154"/>
      <c r="N14" s="72"/>
      <c r="O14" s="59" t="str">
        <f t="shared" si="0"/>
        <v/>
      </c>
      <c r="P14" s="72"/>
      <c r="Q14" s="54" t="str">
        <f t="shared" si="4"/>
        <v/>
      </c>
      <c r="R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60">
        <f t="shared" si="1"/>
        <v>0</v>
      </c>
      <c r="T14" s="56" t="str">
        <f t="shared" si="5"/>
        <v/>
      </c>
      <c r="U14" s="56" t="str">
        <f>IF(M14="","",IF(N14&lt;  IF(T14&lt;1,1,ROUNDDOWN(T14,0) + IF((T14-ROUNDDOWN(T14,0))&lt;0.5,0,1))  *VLOOKUP($B$5,'(参考)諸謝金・宿泊費'!$B:$I,3,FALSE),
  N14,  IF(T14&lt;1,1,ROUNDDOWN(T14,0) + IF((T14-ROUNDDOWN(T14,0))&lt;0.5,0,1))  *VLOOKUP($B$5,'(参考)諸謝金・宿泊費'!$B:$I,3,FALSE)))</f>
        <v/>
      </c>
      <c r="V14" s="56" t="str">
        <f t="shared" si="2"/>
        <v/>
      </c>
      <c r="W14" s="56"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56" t="str">
        <f t="shared" si="3"/>
        <v/>
      </c>
      <c r="Y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77"/>
      <c r="B15" s="73"/>
      <c r="C15" s="58" t="s">
        <v>78</v>
      </c>
      <c r="D15" s="74"/>
      <c r="E15" s="70"/>
      <c r="F15" s="70"/>
      <c r="G15" s="70"/>
      <c r="H15" s="70"/>
      <c r="I15" s="21"/>
      <c r="J15" s="151"/>
      <c r="K15" s="53"/>
      <c r="L15" s="71"/>
      <c r="M15" s="154"/>
      <c r="N15" s="72"/>
      <c r="O15" s="59" t="str">
        <f t="shared" si="0"/>
        <v/>
      </c>
      <c r="P15" s="76"/>
      <c r="Q15" s="54" t="str">
        <f t="shared" si="4"/>
        <v/>
      </c>
      <c r="R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60">
        <f t="shared" si="1"/>
        <v>0</v>
      </c>
      <c r="T15" s="56" t="str">
        <f t="shared" si="5"/>
        <v/>
      </c>
      <c r="U15" s="56" t="str">
        <f>IF(M15="","",IF(N15&lt;  IF(T15&lt;1,1,ROUNDDOWN(T15,0) + IF((T15-ROUNDDOWN(T15,0))&lt;0.5,0,1))  *VLOOKUP($B$5,'(参考)諸謝金・宿泊費'!$B:$I,3,FALSE),
  N15,  IF(T15&lt;1,1,ROUNDDOWN(T15,0) + IF((T15-ROUNDDOWN(T15,0))&lt;0.5,0,1))  *VLOOKUP($B$5,'(参考)諸謝金・宿泊費'!$B:$I,3,FALSE)))</f>
        <v/>
      </c>
      <c r="V15" s="56" t="str">
        <f t="shared" si="2"/>
        <v/>
      </c>
      <c r="W15" s="56"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56" t="str">
        <f t="shared" si="3"/>
        <v/>
      </c>
      <c r="Y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77"/>
      <c r="B16" s="73"/>
      <c r="C16" s="58" t="s">
        <v>78</v>
      </c>
      <c r="D16" s="74"/>
      <c r="E16" s="75"/>
      <c r="F16" s="75"/>
      <c r="G16" s="75"/>
      <c r="H16" s="75"/>
      <c r="I16" s="21"/>
      <c r="J16" s="152"/>
      <c r="K16" s="53"/>
      <c r="L16" s="71"/>
      <c r="M16" s="154"/>
      <c r="N16" s="76"/>
      <c r="O16" s="59" t="str">
        <f t="shared" si="0"/>
        <v/>
      </c>
      <c r="P16" s="76"/>
      <c r="Q16" s="54" t="str">
        <f t="shared" si="4"/>
        <v/>
      </c>
      <c r="R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60">
        <f t="shared" si="1"/>
        <v>0</v>
      </c>
      <c r="T16" s="56" t="str">
        <f t="shared" si="5"/>
        <v/>
      </c>
      <c r="U16" s="56" t="str">
        <f>IF(M16="","",IF(N16&lt;  IF(T16&lt;1,1,ROUNDDOWN(T16,0) + IF((T16-ROUNDDOWN(T16,0))&lt;0.5,0,1))  *VLOOKUP($B$5,'(参考)諸謝金・宿泊費'!$B:$I,3,FALSE),
  N16,  IF(T16&lt;1,1,ROUNDDOWN(T16,0) + IF((T16-ROUNDDOWN(T16,0))&lt;0.5,0,1))  *VLOOKUP($B$5,'(参考)諸謝金・宿泊費'!$B:$I,3,FALSE)))</f>
        <v/>
      </c>
      <c r="V16" s="56" t="str">
        <f t="shared" si="2"/>
        <v/>
      </c>
      <c r="W16" s="56"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56" t="str">
        <f t="shared" si="3"/>
        <v/>
      </c>
      <c r="Y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77"/>
      <c r="B17" s="73"/>
      <c r="C17" s="58" t="s">
        <v>78</v>
      </c>
      <c r="D17" s="74"/>
      <c r="E17" s="75"/>
      <c r="F17" s="75"/>
      <c r="G17" s="78"/>
      <c r="H17" s="78"/>
      <c r="I17" s="21"/>
      <c r="J17" s="152"/>
      <c r="K17" s="79"/>
      <c r="L17" s="71"/>
      <c r="M17" s="154"/>
      <c r="N17" s="76"/>
      <c r="O17" s="59" t="str">
        <f t="shared" si="0"/>
        <v/>
      </c>
      <c r="P17" s="76"/>
      <c r="Q17" s="54" t="str">
        <f t="shared" si="4"/>
        <v/>
      </c>
      <c r="R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60">
        <f t="shared" si="1"/>
        <v>0</v>
      </c>
      <c r="T17" s="56" t="str">
        <f t="shared" si="5"/>
        <v/>
      </c>
      <c r="U17" s="56" t="str">
        <f>IF(M17="","",IF(N17&lt;  IF(T17&lt;1,1,ROUNDDOWN(T17,0) + IF((T17-ROUNDDOWN(T17,0))&lt;0.5,0,1))  *VLOOKUP($B$5,'(参考)諸謝金・宿泊費'!$B:$I,3,FALSE),
  N17,  IF(T17&lt;1,1,ROUNDDOWN(T17,0) + IF((T17-ROUNDDOWN(T17,0))&lt;0.5,0,1))  *VLOOKUP($B$5,'(参考)諸謝金・宿泊費'!$B:$I,3,FALSE)))</f>
        <v/>
      </c>
      <c r="V17" s="56" t="str">
        <f t="shared" si="2"/>
        <v/>
      </c>
      <c r="W17" s="56"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56" t="str">
        <f t="shared" si="3"/>
        <v/>
      </c>
      <c r="Y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77"/>
      <c r="B18" s="73"/>
      <c r="C18" s="58" t="s">
        <v>78</v>
      </c>
      <c r="D18" s="74"/>
      <c r="E18" s="75"/>
      <c r="F18" s="75"/>
      <c r="G18" s="78"/>
      <c r="H18" s="78"/>
      <c r="I18" s="21"/>
      <c r="J18" s="152"/>
      <c r="K18" s="79"/>
      <c r="L18" s="71"/>
      <c r="M18" s="154"/>
      <c r="N18" s="76"/>
      <c r="O18" s="59" t="str">
        <f t="shared" si="0"/>
        <v/>
      </c>
      <c r="P18" s="76"/>
      <c r="Q18" s="54" t="str">
        <f t="shared" si="4"/>
        <v/>
      </c>
      <c r="R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60">
        <f t="shared" si="1"/>
        <v>0</v>
      </c>
      <c r="T18" s="56" t="str">
        <f t="shared" si="5"/>
        <v/>
      </c>
      <c r="U18" s="56" t="str">
        <f>IF(M18="","",IF(N18&lt;  IF(T18&lt;1,1,ROUNDDOWN(T18,0) + IF((T18-ROUNDDOWN(T18,0))&lt;0.5,0,1))  *VLOOKUP($B$5,'(参考)諸謝金・宿泊費'!$B:$I,3,FALSE),
  N18,  IF(T18&lt;1,1,ROUNDDOWN(T18,0) + IF((T18-ROUNDDOWN(T18,0))&lt;0.5,0,1))  *VLOOKUP($B$5,'(参考)諸謝金・宿泊費'!$B:$I,3,FALSE)))</f>
        <v/>
      </c>
      <c r="V18" s="56" t="str">
        <f t="shared" si="2"/>
        <v/>
      </c>
      <c r="W18" s="56"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56" t="str">
        <f t="shared" si="3"/>
        <v/>
      </c>
      <c r="Y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thickBot="1">
      <c r="A19" s="77"/>
      <c r="B19" s="73"/>
      <c r="C19" s="58" t="s">
        <v>78</v>
      </c>
      <c r="D19" s="74"/>
      <c r="E19" s="75"/>
      <c r="F19" s="75"/>
      <c r="G19" s="75"/>
      <c r="H19" s="75"/>
      <c r="I19" s="21"/>
      <c r="J19" s="152"/>
      <c r="K19" s="79"/>
      <c r="L19" s="71"/>
      <c r="M19" s="155"/>
      <c r="N19" s="80"/>
      <c r="O19" s="81" t="str">
        <f t="shared" si="0"/>
        <v/>
      </c>
      <c r="P19" s="80"/>
      <c r="Q19" s="54" t="str">
        <f t="shared" si="4"/>
        <v/>
      </c>
      <c r="R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04">
        <f t="shared" si="1"/>
        <v>0</v>
      </c>
      <c r="T19" s="56" t="str">
        <f t="shared" si="5"/>
        <v/>
      </c>
      <c r="U19" s="56" t="str">
        <f>IF(M19="","",IF(N19&lt;  IF(T19&lt;1,1,ROUNDDOWN(T19,0) + IF((T19-ROUNDDOWN(T19,0))&lt;0.5,0,1))  *VLOOKUP($B$5,'(参考)諸謝金・宿泊費'!$B:$I,3,FALSE),
  N19,  IF(T19&lt;1,1,ROUNDDOWN(T19,0) + IF((T19-ROUNDDOWN(T19,0))&lt;0.5,0,1))  *VLOOKUP($B$5,'(参考)諸謝金・宿泊費'!$B:$I,3,FALSE)))</f>
        <v/>
      </c>
      <c r="V19" s="56" t="str">
        <f t="shared" si="2"/>
        <v/>
      </c>
      <c r="W19" s="56"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56" t="str">
        <f t="shared" si="3"/>
        <v/>
      </c>
      <c r="Y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89" t="s">
        <v>103</v>
      </c>
      <c r="B20" s="190"/>
      <c r="C20" s="190"/>
      <c r="D20" s="190"/>
      <c r="E20" s="190"/>
      <c r="F20" s="190"/>
      <c r="G20" s="190"/>
      <c r="H20" s="191"/>
      <c r="I20" s="62"/>
      <c r="J20" s="83">
        <f>TRUNC(SUM(J8:J19),-0.1)</f>
        <v>0</v>
      </c>
      <c r="K20" s="63"/>
      <c r="L20" s="105">
        <f>SUM(L8:L19)</f>
        <v>0</v>
      </c>
      <c r="M20" s="84"/>
      <c r="N20" s="84">
        <f>SUM(N8:N19)</f>
        <v>0</v>
      </c>
      <c r="O20" s="84"/>
      <c r="P20" s="84">
        <f>SUM(P8:P19)</f>
        <v>0</v>
      </c>
      <c r="Q20" s="85"/>
      <c r="R20" s="86">
        <f>SUM(R8:R19)</f>
        <v>0</v>
      </c>
      <c r="S20" s="105">
        <f>SUM(S8:S19)</f>
        <v>0</v>
      </c>
      <c r="T20" s="84"/>
      <c r="U20" s="84">
        <f>SUM(U8:U19)</f>
        <v>0</v>
      </c>
      <c r="V20" s="85"/>
      <c r="W20" s="84">
        <f>SUM(W8:W19)</f>
        <v>0</v>
      </c>
      <c r="X20" s="102"/>
      <c r="Y20" s="106">
        <f>SUM(Y8:Y19)</f>
        <v>0</v>
      </c>
    </row>
    <row r="21" spans="1:25" ht="16.5" thickBot="1">
      <c r="A21" s="210" t="s">
        <v>104</v>
      </c>
      <c r="B21" s="210"/>
      <c r="C21" s="210"/>
      <c r="D21" s="210"/>
      <c r="E21" s="210"/>
      <c r="F21" s="210"/>
      <c r="G21" s="210"/>
      <c r="H21" s="210"/>
      <c r="I21" s="210"/>
      <c r="J21" s="210"/>
      <c r="K21" s="210"/>
      <c r="L21" s="92"/>
      <c r="M21" s="64"/>
      <c r="N21" s="107"/>
      <c r="O21" s="64"/>
      <c r="P21" s="64"/>
      <c r="Q21" s="64"/>
      <c r="R21" s="64"/>
      <c r="S21" s="64"/>
      <c r="T21" s="64"/>
      <c r="U21" s="107"/>
      <c r="V21" s="64"/>
      <c r="W21" s="64"/>
      <c r="X21" s="64"/>
    </row>
    <row r="22" spans="1:25" ht="30" customHeight="1" thickBot="1">
      <c r="A22" s="27"/>
      <c r="B22" s="27"/>
      <c r="C22" s="32"/>
      <c r="D22" s="27"/>
      <c r="E22" s="27"/>
      <c r="F22" s="27"/>
      <c r="G22" s="27"/>
      <c r="H22" s="27"/>
      <c r="I22" s="27"/>
      <c r="J22" s="32"/>
      <c r="K22" s="32"/>
      <c r="L22" s="32"/>
      <c r="N22" s="108"/>
      <c r="O22" s="109"/>
      <c r="P22" s="211" t="s">
        <v>54</v>
      </c>
      <c r="Q22" s="212"/>
      <c r="R22" s="213">
        <f>SUM(L20,N20,P20,R20,O4)</f>
        <v>0</v>
      </c>
      <c r="S22" s="213"/>
      <c r="T22" s="214"/>
      <c r="U22" s="211" t="s">
        <v>105</v>
      </c>
      <c r="V22" s="215"/>
      <c r="W22" s="232">
        <f>SUM(S20,U20,W20,Y20,V4)</f>
        <v>0</v>
      </c>
      <c r="X22" s="213"/>
      <c r="Y22" s="214"/>
    </row>
    <row r="23" spans="1:25" ht="30" customHeight="1" thickBot="1">
      <c r="A23" s="27"/>
      <c r="B23" s="27"/>
      <c r="C23" s="32"/>
      <c r="D23" s="27"/>
      <c r="E23" s="27"/>
      <c r="F23" s="27"/>
      <c r="G23" s="27"/>
      <c r="H23" s="27"/>
      <c r="I23" s="27"/>
      <c r="J23" s="32"/>
      <c r="K23" s="32"/>
      <c r="L23" s="32"/>
      <c r="M23" s="65"/>
      <c r="N23" s="65"/>
      <c r="O23" s="65"/>
      <c r="P23" s="65"/>
      <c r="Q23" s="65"/>
      <c r="R23" s="65"/>
      <c r="S23" s="65"/>
      <c r="U23" s="211" t="s">
        <v>106</v>
      </c>
      <c r="V23" s="215"/>
      <c r="W23" s="232">
        <f>R22-W22</f>
        <v>0</v>
      </c>
      <c r="X23" s="213"/>
      <c r="Y23" s="214"/>
    </row>
    <row r="24" spans="1:25" ht="16.5" thickBot="1">
      <c r="A24" s="27"/>
      <c r="B24" s="27"/>
      <c r="C24" s="32"/>
      <c r="D24" s="27"/>
      <c r="E24" s="27"/>
      <c r="F24" s="27"/>
      <c r="G24" s="27"/>
      <c r="H24" s="27"/>
      <c r="I24" s="27"/>
      <c r="J24" s="32"/>
      <c r="K24" s="32"/>
      <c r="L24" s="32"/>
      <c r="M24" s="65"/>
      <c r="N24" s="65"/>
      <c r="O24" s="65"/>
      <c r="P24" s="65"/>
      <c r="Q24" s="65"/>
      <c r="R24" s="65"/>
      <c r="S24" s="65"/>
      <c r="T24" s="30"/>
      <c r="U24" s="30"/>
      <c r="V24" s="30"/>
      <c r="W24" s="30"/>
      <c r="X24" s="66"/>
    </row>
    <row r="25" spans="1:25" ht="30" customHeight="1">
      <c r="A25" s="259" t="s">
        <v>107</v>
      </c>
      <c r="B25" s="260"/>
      <c r="C25" s="260"/>
      <c r="D25" s="260"/>
      <c r="E25" s="260"/>
      <c r="F25" s="260"/>
      <c r="G25" s="260"/>
      <c r="H25" s="260"/>
      <c r="I25" s="260"/>
      <c r="J25" s="260"/>
      <c r="K25" s="261"/>
      <c r="L25" s="216" t="s">
        <v>108</v>
      </c>
      <c r="M25" s="217"/>
      <c r="N25" s="217"/>
      <c r="O25" s="217"/>
      <c r="P25" s="217"/>
      <c r="Q25" s="217"/>
      <c r="R25" s="217"/>
      <c r="S25" s="217"/>
      <c r="T25" s="217"/>
      <c r="U25" s="217"/>
      <c r="V25" s="217"/>
      <c r="W25" s="217"/>
      <c r="X25" s="217"/>
      <c r="Y25" s="220"/>
    </row>
    <row r="26" spans="1:25" ht="30" customHeight="1">
      <c r="A26" s="262"/>
      <c r="B26" s="263"/>
      <c r="C26" s="263"/>
      <c r="D26" s="263"/>
      <c r="E26" s="263"/>
      <c r="F26" s="263"/>
      <c r="G26" s="263"/>
      <c r="H26" s="263"/>
      <c r="I26" s="263"/>
      <c r="J26" s="263"/>
      <c r="K26" s="264"/>
      <c r="L26" s="268"/>
      <c r="M26" s="269"/>
      <c r="N26" s="269"/>
      <c r="O26" s="269"/>
      <c r="P26" s="269"/>
      <c r="Q26" s="269"/>
      <c r="R26" s="269"/>
      <c r="S26" s="269"/>
      <c r="T26" s="269"/>
      <c r="U26" s="269"/>
      <c r="V26" s="269"/>
      <c r="W26" s="269"/>
      <c r="X26" s="269"/>
      <c r="Y26" s="270"/>
    </row>
    <row r="27" spans="1:25" ht="30" customHeight="1">
      <c r="A27" s="262"/>
      <c r="B27" s="263"/>
      <c r="C27" s="263"/>
      <c r="D27" s="263"/>
      <c r="E27" s="263"/>
      <c r="F27" s="263"/>
      <c r="G27" s="263"/>
      <c r="H27" s="263"/>
      <c r="I27" s="263"/>
      <c r="J27" s="263"/>
      <c r="K27" s="264"/>
      <c r="L27" s="268"/>
      <c r="M27" s="269"/>
      <c r="N27" s="269"/>
      <c r="O27" s="269"/>
      <c r="P27" s="269"/>
      <c r="Q27" s="269"/>
      <c r="R27" s="269"/>
      <c r="S27" s="269"/>
      <c r="T27" s="269"/>
      <c r="U27" s="269"/>
      <c r="V27" s="269"/>
      <c r="W27" s="269"/>
      <c r="X27" s="269"/>
      <c r="Y27" s="270"/>
    </row>
    <row r="28" spans="1:25" ht="30" customHeight="1">
      <c r="A28" s="262"/>
      <c r="B28" s="263"/>
      <c r="C28" s="263"/>
      <c r="D28" s="263"/>
      <c r="E28" s="263"/>
      <c r="F28" s="263"/>
      <c r="G28" s="263"/>
      <c r="H28" s="263"/>
      <c r="I28" s="263"/>
      <c r="J28" s="263"/>
      <c r="K28" s="264"/>
      <c r="L28" s="268"/>
      <c r="M28" s="269"/>
      <c r="N28" s="269"/>
      <c r="O28" s="269"/>
      <c r="P28" s="269"/>
      <c r="Q28" s="269"/>
      <c r="R28" s="269"/>
      <c r="S28" s="269"/>
      <c r="T28" s="269"/>
      <c r="U28" s="269"/>
      <c r="V28" s="269"/>
      <c r="W28" s="269"/>
      <c r="X28" s="269"/>
      <c r="Y28" s="270"/>
    </row>
    <row r="29" spans="1:25" ht="30" customHeight="1">
      <c r="A29" s="262"/>
      <c r="B29" s="263"/>
      <c r="C29" s="263"/>
      <c r="D29" s="263"/>
      <c r="E29" s="263"/>
      <c r="F29" s="263"/>
      <c r="G29" s="263"/>
      <c r="H29" s="263"/>
      <c r="I29" s="263"/>
      <c r="J29" s="263"/>
      <c r="K29" s="264"/>
      <c r="L29" s="268"/>
      <c r="M29" s="269"/>
      <c r="N29" s="269"/>
      <c r="O29" s="269"/>
      <c r="P29" s="269"/>
      <c r="Q29" s="269"/>
      <c r="R29" s="269"/>
      <c r="S29" s="269"/>
      <c r="T29" s="269"/>
      <c r="U29" s="269"/>
      <c r="V29" s="269"/>
      <c r="W29" s="269"/>
      <c r="X29" s="269"/>
      <c r="Y29" s="270"/>
    </row>
    <row r="30" spans="1:25" ht="30" customHeight="1">
      <c r="A30" s="262"/>
      <c r="B30" s="263"/>
      <c r="C30" s="263"/>
      <c r="D30" s="263"/>
      <c r="E30" s="263"/>
      <c r="F30" s="263"/>
      <c r="G30" s="263"/>
      <c r="H30" s="263"/>
      <c r="I30" s="263"/>
      <c r="J30" s="263"/>
      <c r="K30" s="264"/>
      <c r="L30" s="268"/>
      <c r="M30" s="269"/>
      <c r="N30" s="269"/>
      <c r="O30" s="269"/>
      <c r="P30" s="269"/>
      <c r="Q30" s="269"/>
      <c r="R30" s="269"/>
      <c r="S30" s="269"/>
      <c r="T30" s="269"/>
      <c r="U30" s="269"/>
      <c r="V30" s="269"/>
      <c r="W30" s="269"/>
      <c r="X30" s="269"/>
      <c r="Y30" s="270"/>
    </row>
    <row r="31" spans="1:25" ht="30" customHeight="1">
      <c r="A31" s="262"/>
      <c r="B31" s="263"/>
      <c r="C31" s="263"/>
      <c r="D31" s="263"/>
      <c r="E31" s="263"/>
      <c r="F31" s="263"/>
      <c r="G31" s="263"/>
      <c r="H31" s="263"/>
      <c r="I31" s="263"/>
      <c r="J31" s="263"/>
      <c r="K31" s="264"/>
      <c r="L31" s="268"/>
      <c r="M31" s="269"/>
      <c r="N31" s="269"/>
      <c r="O31" s="269"/>
      <c r="P31" s="269"/>
      <c r="Q31" s="269"/>
      <c r="R31" s="269"/>
      <c r="S31" s="269"/>
      <c r="T31" s="269"/>
      <c r="U31" s="269"/>
      <c r="V31" s="269"/>
      <c r="W31" s="269"/>
      <c r="X31" s="269"/>
      <c r="Y31" s="270"/>
    </row>
    <row r="32" spans="1:25" ht="30" customHeight="1">
      <c r="A32" s="262"/>
      <c r="B32" s="263"/>
      <c r="C32" s="263"/>
      <c r="D32" s="263"/>
      <c r="E32" s="263"/>
      <c r="F32" s="263"/>
      <c r="G32" s="263"/>
      <c r="H32" s="263"/>
      <c r="I32" s="263"/>
      <c r="J32" s="263"/>
      <c r="K32" s="264"/>
      <c r="L32" s="268"/>
      <c r="M32" s="269"/>
      <c r="N32" s="269"/>
      <c r="O32" s="269"/>
      <c r="P32" s="269"/>
      <c r="Q32" s="269"/>
      <c r="R32" s="269"/>
      <c r="S32" s="269"/>
      <c r="T32" s="269"/>
      <c r="U32" s="269"/>
      <c r="V32" s="269"/>
      <c r="W32" s="269"/>
      <c r="X32" s="269"/>
      <c r="Y32" s="270"/>
    </row>
    <row r="33" spans="1:25" ht="30" customHeight="1">
      <c r="A33" s="262"/>
      <c r="B33" s="263"/>
      <c r="C33" s="263"/>
      <c r="D33" s="263"/>
      <c r="E33" s="263"/>
      <c r="F33" s="263"/>
      <c r="G33" s="263"/>
      <c r="H33" s="263"/>
      <c r="I33" s="263"/>
      <c r="J33" s="263"/>
      <c r="K33" s="264"/>
      <c r="L33" s="268"/>
      <c r="M33" s="269"/>
      <c r="N33" s="269"/>
      <c r="O33" s="269"/>
      <c r="P33" s="269"/>
      <c r="Q33" s="269"/>
      <c r="R33" s="269"/>
      <c r="S33" s="269"/>
      <c r="T33" s="269"/>
      <c r="U33" s="269"/>
      <c r="V33" s="269"/>
      <c r="W33" s="269"/>
      <c r="X33" s="269"/>
      <c r="Y33" s="270"/>
    </row>
    <row r="34" spans="1:25" ht="30" customHeight="1">
      <c r="A34" s="262"/>
      <c r="B34" s="263"/>
      <c r="C34" s="263"/>
      <c r="D34" s="263"/>
      <c r="E34" s="263"/>
      <c r="F34" s="263"/>
      <c r="G34" s="263"/>
      <c r="H34" s="263"/>
      <c r="I34" s="263"/>
      <c r="J34" s="263"/>
      <c r="K34" s="264"/>
      <c r="L34" s="268"/>
      <c r="M34" s="269"/>
      <c r="N34" s="269"/>
      <c r="O34" s="269"/>
      <c r="P34" s="269"/>
      <c r="Q34" s="269"/>
      <c r="R34" s="269"/>
      <c r="S34" s="269"/>
      <c r="T34" s="269"/>
      <c r="U34" s="269"/>
      <c r="V34" s="269"/>
      <c r="W34" s="269"/>
      <c r="X34" s="269"/>
      <c r="Y34" s="270"/>
    </row>
    <row r="35" spans="1:25" ht="30" customHeight="1">
      <c r="A35" s="262"/>
      <c r="B35" s="263"/>
      <c r="C35" s="263"/>
      <c r="D35" s="263"/>
      <c r="E35" s="263"/>
      <c r="F35" s="263"/>
      <c r="G35" s="263"/>
      <c r="H35" s="263"/>
      <c r="I35" s="263"/>
      <c r="J35" s="263"/>
      <c r="K35" s="264"/>
      <c r="L35" s="268"/>
      <c r="M35" s="269"/>
      <c r="N35" s="269"/>
      <c r="O35" s="269"/>
      <c r="P35" s="269"/>
      <c r="Q35" s="269"/>
      <c r="R35" s="269"/>
      <c r="S35" s="269"/>
      <c r="T35" s="269"/>
      <c r="U35" s="269"/>
      <c r="V35" s="269"/>
      <c r="W35" s="269"/>
      <c r="X35" s="269"/>
      <c r="Y35" s="270"/>
    </row>
    <row r="36" spans="1:25" ht="30" customHeight="1">
      <c r="A36" s="262"/>
      <c r="B36" s="263"/>
      <c r="C36" s="263"/>
      <c r="D36" s="263"/>
      <c r="E36" s="263"/>
      <c r="F36" s="263"/>
      <c r="G36" s="263"/>
      <c r="H36" s="263"/>
      <c r="I36" s="263"/>
      <c r="J36" s="263"/>
      <c r="K36" s="264"/>
      <c r="L36" s="268"/>
      <c r="M36" s="269"/>
      <c r="N36" s="269"/>
      <c r="O36" s="269"/>
      <c r="P36" s="269"/>
      <c r="Q36" s="269"/>
      <c r="R36" s="269"/>
      <c r="S36" s="269"/>
      <c r="T36" s="269"/>
      <c r="U36" s="269"/>
      <c r="V36" s="269"/>
      <c r="W36" s="269"/>
      <c r="X36" s="269"/>
      <c r="Y36" s="270"/>
    </row>
    <row r="37" spans="1:25" ht="30" customHeight="1">
      <c r="A37" s="262"/>
      <c r="B37" s="263"/>
      <c r="C37" s="263"/>
      <c r="D37" s="263"/>
      <c r="E37" s="263"/>
      <c r="F37" s="263"/>
      <c r="G37" s="263"/>
      <c r="H37" s="263"/>
      <c r="I37" s="263"/>
      <c r="J37" s="263"/>
      <c r="K37" s="264"/>
      <c r="L37" s="268"/>
      <c r="M37" s="269"/>
      <c r="N37" s="269"/>
      <c r="O37" s="269"/>
      <c r="P37" s="269"/>
      <c r="Q37" s="269"/>
      <c r="R37" s="269"/>
      <c r="S37" s="269"/>
      <c r="T37" s="269"/>
      <c r="U37" s="269"/>
      <c r="V37" s="269"/>
      <c r="W37" s="269"/>
      <c r="X37" s="269"/>
      <c r="Y37" s="270"/>
    </row>
    <row r="38" spans="1:25" ht="30" customHeight="1">
      <c r="A38" s="262"/>
      <c r="B38" s="263"/>
      <c r="C38" s="263"/>
      <c r="D38" s="263"/>
      <c r="E38" s="263"/>
      <c r="F38" s="263"/>
      <c r="G38" s="263"/>
      <c r="H38" s="263"/>
      <c r="I38" s="263"/>
      <c r="J38" s="263"/>
      <c r="K38" s="264"/>
      <c r="L38" s="268"/>
      <c r="M38" s="269"/>
      <c r="N38" s="269"/>
      <c r="O38" s="269"/>
      <c r="P38" s="269"/>
      <c r="Q38" s="269"/>
      <c r="R38" s="269"/>
      <c r="S38" s="269"/>
      <c r="T38" s="269"/>
      <c r="U38" s="269"/>
      <c r="V38" s="269"/>
      <c r="W38" s="269"/>
      <c r="X38" s="269"/>
      <c r="Y38" s="270"/>
    </row>
    <row r="39" spans="1:25" ht="30" customHeight="1">
      <c r="A39" s="262"/>
      <c r="B39" s="263"/>
      <c r="C39" s="263"/>
      <c r="D39" s="263"/>
      <c r="E39" s="263"/>
      <c r="F39" s="263"/>
      <c r="G39" s="263"/>
      <c r="H39" s="263"/>
      <c r="I39" s="263"/>
      <c r="J39" s="263"/>
      <c r="K39" s="264"/>
      <c r="L39" s="268"/>
      <c r="M39" s="269"/>
      <c r="N39" s="269"/>
      <c r="O39" s="269"/>
      <c r="P39" s="269"/>
      <c r="Q39" s="269"/>
      <c r="R39" s="269"/>
      <c r="S39" s="269"/>
      <c r="T39" s="269"/>
      <c r="U39" s="269"/>
      <c r="V39" s="269"/>
      <c r="W39" s="269"/>
      <c r="X39" s="269"/>
      <c r="Y39" s="270"/>
    </row>
    <row r="40" spans="1:25" ht="30" customHeight="1">
      <c r="A40" s="262"/>
      <c r="B40" s="263"/>
      <c r="C40" s="263"/>
      <c r="D40" s="263"/>
      <c r="E40" s="263"/>
      <c r="F40" s="263"/>
      <c r="G40" s="263"/>
      <c r="H40" s="263"/>
      <c r="I40" s="263"/>
      <c r="J40" s="263"/>
      <c r="K40" s="264"/>
      <c r="L40" s="268"/>
      <c r="M40" s="269"/>
      <c r="N40" s="269"/>
      <c r="O40" s="269"/>
      <c r="P40" s="269"/>
      <c r="Q40" s="269"/>
      <c r="R40" s="269"/>
      <c r="S40" s="269"/>
      <c r="T40" s="269"/>
      <c r="U40" s="269"/>
      <c r="V40" s="269"/>
      <c r="W40" s="269"/>
      <c r="X40" s="269"/>
      <c r="Y40" s="270"/>
    </row>
    <row r="41" spans="1:25" ht="30" customHeight="1">
      <c r="A41" s="262"/>
      <c r="B41" s="263"/>
      <c r="C41" s="263"/>
      <c r="D41" s="263"/>
      <c r="E41" s="263"/>
      <c r="F41" s="263"/>
      <c r="G41" s="263"/>
      <c r="H41" s="263"/>
      <c r="I41" s="263"/>
      <c r="J41" s="263"/>
      <c r="K41" s="264"/>
      <c r="L41" s="268"/>
      <c r="M41" s="269"/>
      <c r="N41" s="269"/>
      <c r="O41" s="269"/>
      <c r="P41" s="269"/>
      <c r="Q41" s="269"/>
      <c r="R41" s="269"/>
      <c r="S41" s="269"/>
      <c r="T41" s="269"/>
      <c r="U41" s="269"/>
      <c r="V41" s="269"/>
      <c r="W41" s="269"/>
      <c r="X41" s="269"/>
      <c r="Y41" s="270"/>
    </row>
    <row r="42" spans="1:25" ht="30" customHeight="1">
      <c r="A42" s="262"/>
      <c r="B42" s="263"/>
      <c r="C42" s="263"/>
      <c r="D42" s="263"/>
      <c r="E42" s="263"/>
      <c r="F42" s="263"/>
      <c r="G42" s="263"/>
      <c r="H42" s="263"/>
      <c r="I42" s="263"/>
      <c r="J42" s="263"/>
      <c r="K42" s="264"/>
      <c r="L42" s="268"/>
      <c r="M42" s="269"/>
      <c r="N42" s="269"/>
      <c r="O42" s="269"/>
      <c r="P42" s="269"/>
      <c r="Q42" s="269"/>
      <c r="R42" s="269"/>
      <c r="S42" s="269"/>
      <c r="T42" s="269"/>
      <c r="U42" s="269"/>
      <c r="V42" s="269"/>
      <c r="W42" s="269"/>
      <c r="X42" s="269"/>
      <c r="Y42" s="270"/>
    </row>
    <row r="43" spans="1:25" ht="30" customHeight="1">
      <c r="A43" s="262"/>
      <c r="B43" s="263"/>
      <c r="C43" s="263"/>
      <c r="D43" s="263"/>
      <c r="E43" s="263"/>
      <c r="F43" s="263"/>
      <c r="G43" s="263"/>
      <c r="H43" s="263"/>
      <c r="I43" s="263"/>
      <c r="J43" s="263"/>
      <c r="K43" s="264"/>
      <c r="L43" s="268"/>
      <c r="M43" s="269"/>
      <c r="N43" s="269"/>
      <c r="O43" s="269"/>
      <c r="P43" s="269"/>
      <c r="Q43" s="269"/>
      <c r="R43" s="269"/>
      <c r="S43" s="269"/>
      <c r="T43" s="269"/>
      <c r="U43" s="269"/>
      <c r="V43" s="269"/>
      <c r="W43" s="269"/>
      <c r="X43" s="269"/>
      <c r="Y43" s="270"/>
    </row>
    <row r="44" spans="1:25" ht="30" customHeight="1">
      <c r="A44" s="262"/>
      <c r="B44" s="263"/>
      <c r="C44" s="263"/>
      <c r="D44" s="263"/>
      <c r="E44" s="263"/>
      <c r="F44" s="263"/>
      <c r="G44" s="263"/>
      <c r="H44" s="263"/>
      <c r="I44" s="263"/>
      <c r="J44" s="263"/>
      <c r="K44" s="264"/>
      <c r="L44" s="268"/>
      <c r="M44" s="269"/>
      <c r="N44" s="269"/>
      <c r="O44" s="269"/>
      <c r="P44" s="269"/>
      <c r="Q44" s="269"/>
      <c r="R44" s="269"/>
      <c r="S44" s="269"/>
      <c r="T44" s="269"/>
      <c r="U44" s="269"/>
      <c r="V44" s="269"/>
      <c r="W44" s="269"/>
      <c r="X44" s="269"/>
      <c r="Y44" s="270"/>
    </row>
    <row r="45" spans="1:25" ht="30" customHeight="1" thickBot="1">
      <c r="A45" s="265"/>
      <c r="B45" s="266"/>
      <c r="C45" s="266"/>
      <c r="D45" s="266"/>
      <c r="E45" s="266"/>
      <c r="F45" s="266"/>
      <c r="G45" s="266"/>
      <c r="H45" s="266"/>
      <c r="I45" s="266"/>
      <c r="J45" s="266"/>
      <c r="K45" s="267"/>
      <c r="L45" s="271"/>
      <c r="M45" s="272"/>
      <c r="N45" s="272"/>
      <c r="O45" s="272"/>
      <c r="P45" s="272"/>
      <c r="Q45" s="272"/>
      <c r="R45" s="272"/>
      <c r="S45" s="272"/>
      <c r="T45" s="272"/>
      <c r="U45" s="272"/>
      <c r="V45" s="272"/>
      <c r="W45" s="272"/>
      <c r="X45" s="272"/>
      <c r="Y45" s="273"/>
    </row>
    <row r="46" spans="1:25" ht="30" customHeight="1">
      <c r="A46" s="258" t="s">
        <v>109</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row>
  </sheetData>
  <sheetProtection sheet="1"/>
  <protectedRanges>
    <protectedRange sqref="A8:B19 P8:P19 I5 K5 A26 L26 D8:N19" name="範囲1"/>
  </protectedRanges>
  <mergeCells count="30">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 ref="A1:K1"/>
    <mergeCell ref="A2:X2"/>
    <mergeCell ref="L3:R3"/>
    <mergeCell ref="S3:Y3"/>
    <mergeCell ref="B4:D4"/>
    <mergeCell ref="L4:N4"/>
    <mergeCell ref="O4:R4"/>
    <mergeCell ref="S4:U4"/>
    <mergeCell ref="V4:Y4"/>
    <mergeCell ref="S1:Y1"/>
  </mergeCells>
  <phoneticPr fontId="6"/>
  <conditionalFormatting sqref="A8:B19 D8:N19 P8:P19">
    <cfRule type="containsBlanks" dxfId="18" priority="3">
      <formula>LEN(TRIM(A8))=0</formula>
    </cfRule>
  </conditionalFormatting>
  <conditionalFormatting sqref="I5 K5">
    <cfRule type="containsBlanks" dxfId="17" priority="1">
      <formula>LEN(TRIM(I5))=0</formula>
    </cfRule>
  </conditionalFormatting>
  <conditionalFormatting sqref="S8:S19">
    <cfRule type="containsBlanks" dxfId="16" priority="2">
      <formula>LEN(TRIM(S8))=0</formula>
    </cfRule>
  </conditionalFormatting>
  <dataValidations count="2">
    <dataValidation type="list" allowBlank="1" showInputMessage="1" showErrorMessage="1" sqref="K8:K19" xr:uid="{7E6A9B05-685B-4322-A889-C0C74598ECFA}">
      <formula1>"有,無"</formula1>
    </dataValidation>
    <dataValidation type="list" allowBlank="1" showInputMessage="1" showErrorMessage="1" sqref="I5 K5" xr:uid="{AD66F422-C758-4BC4-8A28-FF099E96BC4D}">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0E078F5-853B-4AA6-BF32-881629359928}">
          <x14:formula1>
            <xm:f>'(参考)諸謝金・宿泊費'!$I$2:$BC$2</xm:f>
          </x14:formula1>
          <xm:sqref>I8:I19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89BC-1DAC-4E1B-9E91-4E47AE51B073}">
  <sheetPr codeName="Sheet11">
    <tabColor rgb="FFFFFF00"/>
    <pageSetUpPr fitToPage="1"/>
  </sheetPr>
  <dimension ref="A1:Y46"/>
  <sheetViews>
    <sheetView showZeros="0" view="pageBreakPreview" zoomScaleNormal="85" zoomScaleSheetLayoutView="100" workbookViewId="0">
      <selection activeCell="S1" sqref="S1:Y1"/>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25" ht="15.75">
      <c r="A1" s="162" t="s">
        <v>0</v>
      </c>
      <c r="B1" s="162"/>
      <c r="C1" s="162"/>
      <c r="D1" s="162"/>
      <c r="E1" s="162"/>
      <c r="F1" s="162"/>
      <c r="G1" s="162"/>
      <c r="H1" s="162"/>
      <c r="I1" s="162"/>
      <c r="J1" s="162"/>
      <c r="K1" s="162"/>
      <c r="L1" s="11"/>
      <c r="M1" s="28"/>
      <c r="N1" s="28"/>
      <c r="O1" s="28"/>
      <c r="P1" s="28"/>
      <c r="Q1" s="28"/>
      <c r="S1" s="233" t="str">
        <f>'報告書(車)'!U5&amp;"　"&amp;'報告書(車)'!U6</f>
        <v>　</v>
      </c>
      <c r="T1" s="233"/>
      <c r="U1" s="233"/>
      <c r="V1" s="233"/>
      <c r="W1" s="233"/>
      <c r="X1" s="233"/>
      <c r="Y1" s="233"/>
    </row>
    <row r="2" spans="1:25" ht="15.75">
      <c r="A2" s="192" t="s">
        <v>115</v>
      </c>
      <c r="B2" s="163"/>
      <c r="C2" s="163"/>
      <c r="D2" s="163"/>
      <c r="E2" s="163"/>
      <c r="F2" s="163"/>
      <c r="G2" s="163"/>
      <c r="H2" s="163"/>
      <c r="I2" s="163"/>
      <c r="J2" s="163"/>
      <c r="K2" s="163"/>
      <c r="L2" s="163"/>
      <c r="M2" s="163"/>
      <c r="N2" s="163"/>
      <c r="O2" s="163"/>
      <c r="P2" s="163"/>
      <c r="Q2" s="163"/>
      <c r="R2" s="163"/>
      <c r="S2" s="163"/>
      <c r="T2" s="163"/>
      <c r="U2" s="163"/>
      <c r="V2" s="163"/>
      <c r="W2" s="163"/>
      <c r="X2" s="163"/>
    </row>
    <row r="3" spans="1:25" ht="30" customHeight="1">
      <c r="E3" s="29"/>
      <c r="F3" s="29"/>
      <c r="I3" s="96"/>
      <c r="J3" s="96"/>
      <c r="K3" s="97"/>
      <c r="L3" s="246" t="s">
        <v>63</v>
      </c>
      <c r="M3" s="247"/>
      <c r="N3" s="247"/>
      <c r="O3" s="247"/>
      <c r="P3" s="247"/>
      <c r="Q3" s="247"/>
      <c r="R3" s="248"/>
      <c r="S3" s="249" t="s">
        <v>64</v>
      </c>
      <c r="T3" s="250"/>
      <c r="U3" s="250"/>
      <c r="V3" s="250"/>
      <c r="W3" s="250"/>
      <c r="X3" s="250"/>
      <c r="Y3" s="251"/>
    </row>
    <row r="4" spans="1:25" ht="30" customHeight="1" thickBot="1">
      <c r="A4" s="31" t="s">
        <v>65</v>
      </c>
      <c r="B4" s="252">
        <f>'報告書(車)'!Y17</f>
        <v>0</v>
      </c>
      <c r="C4" s="252"/>
      <c r="D4" s="252"/>
      <c r="E4" s="27"/>
      <c r="F4" s="27"/>
      <c r="L4" s="253" t="s">
        <v>66</v>
      </c>
      <c r="M4" s="254"/>
      <c r="N4" s="254"/>
      <c r="O4" s="255">
        <f>J20*18</f>
        <v>0</v>
      </c>
      <c r="P4" s="255"/>
      <c r="Q4" s="255"/>
      <c r="R4" s="256"/>
      <c r="S4" s="253" t="s">
        <v>66</v>
      </c>
      <c r="T4" s="254"/>
      <c r="U4" s="254"/>
      <c r="V4" s="257">
        <f>O4</f>
        <v>0</v>
      </c>
      <c r="W4" s="255"/>
      <c r="X4" s="255"/>
      <c r="Y4" s="256"/>
    </row>
    <row r="5" spans="1:25" ht="30" customHeight="1" thickBot="1">
      <c r="A5" s="31" t="s">
        <v>67</v>
      </c>
      <c r="B5" s="252">
        <f>'報告書(車)'!N17</f>
        <v>0</v>
      </c>
      <c r="C5" s="252"/>
      <c r="D5" s="252"/>
      <c r="E5" s="27"/>
      <c r="F5" s="27"/>
      <c r="G5" s="27"/>
      <c r="H5" s="98" t="s">
        <v>68</v>
      </c>
      <c r="I5" s="99"/>
      <c r="J5" s="100" t="s">
        <v>70</v>
      </c>
      <c r="K5" s="101"/>
      <c r="L5" s="40" t="s">
        <v>71</v>
      </c>
      <c r="M5" s="208" t="s">
        <v>72</v>
      </c>
      <c r="N5" s="207"/>
      <c r="O5" s="196" t="s">
        <v>73</v>
      </c>
      <c r="P5" s="207"/>
      <c r="Q5" s="196" t="s">
        <v>74</v>
      </c>
      <c r="R5" s="197"/>
      <c r="S5" s="40" t="s">
        <v>71</v>
      </c>
      <c r="T5" s="208" t="s">
        <v>72</v>
      </c>
      <c r="U5" s="207"/>
      <c r="V5" s="196" t="s">
        <v>73</v>
      </c>
      <c r="W5" s="207"/>
      <c r="X5" s="196" t="s">
        <v>74</v>
      </c>
      <c r="Y5" s="197"/>
    </row>
    <row r="6" spans="1:25" ht="30" customHeight="1">
      <c r="A6" s="33" t="s">
        <v>76</v>
      </c>
      <c r="B6" s="34" t="s">
        <v>77</v>
      </c>
      <c r="C6" s="35" t="s">
        <v>78</v>
      </c>
      <c r="D6" s="36" t="s">
        <v>79</v>
      </c>
      <c r="E6" s="37" t="s">
        <v>80</v>
      </c>
      <c r="F6" s="37" t="s">
        <v>81</v>
      </c>
      <c r="G6" s="38" t="s">
        <v>82</v>
      </c>
      <c r="H6" s="37" t="s">
        <v>81</v>
      </c>
      <c r="I6" s="37" t="s">
        <v>83</v>
      </c>
      <c r="J6" s="39" t="s">
        <v>84</v>
      </c>
      <c r="K6" s="39" t="s">
        <v>85</v>
      </c>
      <c r="L6" s="93" t="s">
        <v>86</v>
      </c>
      <c r="M6" s="88" t="s">
        <v>87</v>
      </c>
      <c r="N6" s="41" t="s">
        <v>88</v>
      </c>
      <c r="O6" s="41" t="s">
        <v>89</v>
      </c>
      <c r="P6" s="41" t="s">
        <v>88</v>
      </c>
      <c r="Q6" s="41" t="s">
        <v>89</v>
      </c>
      <c r="R6" s="94" t="s">
        <v>90</v>
      </c>
      <c r="S6" s="93" t="s">
        <v>86</v>
      </c>
      <c r="T6" s="88" t="s">
        <v>87</v>
      </c>
      <c r="U6" s="41" t="s">
        <v>90</v>
      </c>
      <c r="V6" s="41" t="s">
        <v>89</v>
      </c>
      <c r="W6" s="41" t="s">
        <v>92</v>
      </c>
      <c r="X6" s="41" t="s">
        <v>89</v>
      </c>
      <c r="Y6" s="94" t="s">
        <v>90</v>
      </c>
    </row>
    <row r="7" spans="1:25" s="51" customFormat="1" ht="15.75">
      <c r="A7" s="42"/>
      <c r="B7" s="43"/>
      <c r="C7" s="44"/>
      <c r="D7" s="45"/>
      <c r="E7" s="46"/>
      <c r="F7" s="46"/>
      <c r="G7" s="47"/>
      <c r="H7" s="46"/>
      <c r="I7" s="46"/>
      <c r="J7" s="48" t="s">
        <v>93</v>
      </c>
      <c r="K7" s="43"/>
      <c r="L7" s="42" t="s">
        <v>94</v>
      </c>
      <c r="M7" s="50" t="s">
        <v>95</v>
      </c>
      <c r="N7" s="49" t="s">
        <v>94</v>
      </c>
      <c r="O7" s="49" t="s">
        <v>96</v>
      </c>
      <c r="P7" s="50" t="s">
        <v>94</v>
      </c>
      <c r="Q7" s="49" t="s">
        <v>96</v>
      </c>
      <c r="R7" s="95" t="s">
        <v>94</v>
      </c>
      <c r="S7" s="103" t="s">
        <v>94</v>
      </c>
      <c r="T7" s="50" t="s">
        <v>95</v>
      </c>
      <c r="U7" s="49" t="s">
        <v>94</v>
      </c>
      <c r="V7" s="49" t="s">
        <v>96</v>
      </c>
      <c r="W7" s="50" t="s">
        <v>94</v>
      </c>
      <c r="X7" s="49" t="s">
        <v>96</v>
      </c>
      <c r="Y7" s="95" t="s">
        <v>94</v>
      </c>
    </row>
    <row r="8" spans="1:25" ht="30" customHeight="1">
      <c r="A8" s="67"/>
      <c r="B8" s="68"/>
      <c r="C8" s="52" t="s">
        <v>78</v>
      </c>
      <c r="D8" s="69"/>
      <c r="E8" s="70"/>
      <c r="F8" s="70"/>
      <c r="G8" s="70"/>
      <c r="H8" s="70"/>
      <c r="I8" s="21"/>
      <c r="J8" s="151"/>
      <c r="K8" s="53"/>
      <c r="L8" s="71"/>
      <c r="M8" s="153"/>
      <c r="N8" s="72"/>
      <c r="O8" s="54" t="str">
        <f t="shared" ref="O8:O19" si="0">IF(I8="","",1)</f>
        <v/>
      </c>
      <c r="P8" s="72"/>
      <c r="Q8" s="54" t="str">
        <f>IF(O8="","",1)</f>
        <v/>
      </c>
      <c r="R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55">
        <f t="shared" ref="S8:S19" si="1">L8</f>
        <v>0</v>
      </c>
      <c r="T8" s="56" t="str">
        <f>IF(M8="", "", IF(M8&lt;0.5, 1, INT(M8) + IF(MOD(M8,1)&gt;=0.5, 1, 0)))</f>
        <v/>
      </c>
      <c r="U8" s="56" t="str">
        <f>IF(M8="","",IF(N8&lt;  IF(T8&lt;1,1,ROUNDDOWN(T8,0) + IF((T8-ROUNDDOWN(T8,0))&lt;0.5,0,1))  *VLOOKUP($B$5,'(参考)諸謝金・宿泊費'!$B:$I,3,FALSE),
  N8,  IF(T8&lt;1,1,ROUNDDOWN(T8,0) + IF((T8-ROUNDDOWN(T8,0))&lt;0.5,0,1))  *VLOOKUP($B$5,'(参考)諸謝金・宿泊費'!$B:$I,3,FALSE)))</f>
        <v/>
      </c>
      <c r="V8" s="56" t="str">
        <f t="shared" ref="V8:V18" si="2">O8</f>
        <v/>
      </c>
      <c r="W8" s="5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56" t="str">
        <f t="shared" ref="X8:X19" si="3">Q8</f>
        <v/>
      </c>
      <c r="Y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67"/>
      <c r="B9" s="73"/>
      <c r="C9" s="58" t="s">
        <v>78</v>
      </c>
      <c r="D9" s="74"/>
      <c r="E9" s="75"/>
      <c r="F9" s="75"/>
      <c r="G9" s="75"/>
      <c r="H9" s="75"/>
      <c r="I9" s="21"/>
      <c r="J9" s="152"/>
      <c r="K9" s="53"/>
      <c r="L9" s="71"/>
      <c r="M9" s="154"/>
      <c r="N9" s="72"/>
      <c r="O9" s="59" t="str">
        <f t="shared" si="0"/>
        <v/>
      </c>
      <c r="P9" s="72"/>
      <c r="Q9" s="54" t="str">
        <f t="shared" ref="Q9:Q19" si="4">IF(O9="","",1)</f>
        <v/>
      </c>
      <c r="R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60">
        <f t="shared" si="1"/>
        <v>0</v>
      </c>
      <c r="T9" s="56" t="str">
        <f t="shared" ref="T9:T19" si="5">IF(M9="", "", IF(M9&lt;0.5, 1, INT(M9) + IF(MOD(M9,1)&gt;=0.5, 1, 0)))</f>
        <v/>
      </c>
      <c r="U9" s="56" t="str">
        <f>IF(M9="","",IF(N9&lt;  IF(T9&lt;1,1,ROUNDDOWN(T9,0) + IF((T9-ROUNDDOWN(T9,0))&lt;0.5,0,1))  *VLOOKUP($B$5,'(参考)諸謝金・宿泊費'!$B:$I,3,FALSE),
  N9,  IF(T9&lt;1,1,ROUNDDOWN(T9,0) + IF((T9-ROUNDDOWN(T9,0))&lt;0.5,0,1))  *VLOOKUP($B$5,'(参考)諸謝金・宿泊費'!$B:$I,3,FALSE)))</f>
        <v/>
      </c>
      <c r="V9" s="56" t="str">
        <f t="shared" si="2"/>
        <v/>
      </c>
      <c r="W9" s="56"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56" t="str">
        <f t="shared" si="3"/>
        <v/>
      </c>
      <c r="Y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77"/>
      <c r="B10" s="73"/>
      <c r="C10" s="58" t="s">
        <v>78</v>
      </c>
      <c r="D10" s="74"/>
      <c r="E10" s="70"/>
      <c r="F10" s="70"/>
      <c r="G10" s="70"/>
      <c r="H10" s="70"/>
      <c r="I10" s="21"/>
      <c r="J10" s="151"/>
      <c r="K10" s="53"/>
      <c r="L10" s="71"/>
      <c r="M10" s="154"/>
      <c r="N10" s="72"/>
      <c r="O10" s="59" t="str">
        <f t="shared" si="0"/>
        <v/>
      </c>
      <c r="P10" s="76"/>
      <c r="Q10" s="54" t="str">
        <f t="shared" si="4"/>
        <v/>
      </c>
      <c r="R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60">
        <f t="shared" si="1"/>
        <v>0</v>
      </c>
      <c r="T10" s="56" t="str">
        <f t="shared" si="5"/>
        <v/>
      </c>
      <c r="U10" s="56" t="str">
        <f>IF(M10="","",IF(N10&lt;  IF(T10&lt;1,1,ROUNDDOWN(T10,0) + IF((T10-ROUNDDOWN(T10,0))&lt;0.5,0,1))  *VLOOKUP($B$5,'(参考)諸謝金・宿泊費'!$B:$I,3,FALSE),
  N10,  IF(T10&lt;1,1,ROUNDDOWN(T10,0) + IF((T10-ROUNDDOWN(T10,0))&lt;0.5,0,1))  *VLOOKUP($B$5,'(参考)諸謝金・宿泊費'!$B:$I,3,FALSE)))</f>
        <v/>
      </c>
      <c r="V10" s="56" t="str">
        <f t="shared" si="2"/>
        <v/>
      </c>
      <c r="W10" s="5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56" t="str">
        <f t="shared" si="3"/>
        <v/>
      </c>
      <c r="Y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77"/>
      <c r="B11" s="73"/>
      <c r="C11" s="58" t="s">
        <v>78</v>
      </c>
      <c r="D11" s="74"/>
      <c r="E11" s="75"/>
      <c r="F11" s="75"/>
      <c r="G11" s="75"/>
      <c r="H11" s="75"/>
      <c r="I11" s="21"/>
      <c r="J11" s="152"/>
      <c r="K11" s="53"/>
      <c r="L11" s="71"/>
      <c r="M11" s="154"/>
      <c r="N11" s="72"/>
      <c r="O11" s="59" t="str">
        <f t="shared" si="0"/>
        <v/>
      </c>
      <c r="P11" s="76"/>
      <c r="Q11" s="54" t="str">
        <f t="shared" si="4"/>
        <v/>
      </c>
      <c r="R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60">
        <f t="shared" si="1"/>
        <v>0</v>
      </c>
      <c r="T11" s="56" t="str">
        <f t="shared" si="5"/>
        <v/>
      </c>
      <c r="U11" s="56" t="str">
        <f>IF(M11="","",IF(N11&lt;  IF(T11&lt;1,1,ROUNDDOWN(T11,0) + IF((T11-ROUNDDOWN(T11,0))&lt;0.5,0,1))  *VLOOKUP($B$5,'(参考)諸謝金・宿泊費'!$B:$I,3,FALSE),
  N11,  IF(T11&lt;1,1,ROUNDDOWN(T11,0) + IF((T11-ROUNDDOWN(T11,0))&lt;0.5,0,1))  *VLOOKUP($B$5,'(参考)諸謝金・宿泊費'!$B:$I,3,FALSE)))</f>
        <v/>
      </c>
      <c r="V11" s="56" t="str">
        <f t="shared" si="2"/>
        <v/>
      </c>
      <c r="W11" s="5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56" t="str">
        <f t="shared" si="3"/>
        <v/>
      </c>
      <c r="Y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77"/>
      <c r="B12" s="73"/>
      <c r="C12" s="58" t="s">
        <v>78</v>
      </c>
      <c r="D12" s="74"/>
      <c r="E12" s="75"/>
      <c r="F12" s="75"/>
      <c r="G12" s="78"/>
      <c r="H12" s="78"/>
      <c r="I12" s="21"/>
      <c r="J12" s="152"/>
      <c r="K12" s="79"/>
      <c r="L12" s="71"/>
      <c r="M12" s="154"/>
      <c r="N12" s="72"/>
      <c r="O12" s="59" t="str">
        <f t="shared" si="0"/>
        <v/>
      </c>
      <c r="P12" s="76"/>
      <c r="Q12" s="54" t="str">
        <f t="shared" si="4"/>
        <v/>
      </c>
      <c r="R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60">
        <f t="shared" si="1"/>
        <v>0</v>
      </c>
      <c r="T12" s="56" t="str">
        <f t="shared" si="5"/>
        <v/>
      </c>
      <c r="U12" s="56" t="str">
        <f>IF(M12="","",IF(N12&lt;  IF(T12&lt;1,1,ROUNDDOWN(T12,0) + IF((T12-ROUNDDOWN(T12,0))&lt;0.5,0,1))  *VLOOKUP($B$5,'(参考)諸謝金・宿泊費'!$B:$I,3,FALSE),
  N12,  IF(T12&lt;1,1,ROUNDDOWN(T12,0) + IF((T12-ROUNDDOWN(T12,0))&lt;0.5,0,1))  *VLOOKUP($B$5,'(参考)諸謝金・宿泊費'!$B:$I,3,FALSE)))</f>
        <v/>
      </c>
      <c r="V12" s="56" t="str">
        <f t="shared" si="2"/>
        <v/>
      </c>
      <c r="W12" s="56"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56" t="str">
        <f t="shared" si="3"/>
        <v/>
      </c>
      <c r="Y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77"/>
      <c r="B13" s="73"/>
      <c r="C13" s="58" t="s">
        <v>78</v>
      </c>
      <c r="D13" s="74"/>
      <c r="E13" s="75"/>
      <c r="F13" s="75"/>
      <c r="G13" s="78"/>
      <c r="H13" s="78"/>
      <c r="I13" s="21"/>
      <c r="J13" s="152"/>
      <c r="K13" s="79"/>
      <c r="L13" s="71"/>
      <c r="M13" s="154"/>
      <c r="N13" s="72"/>
      <c r="O13" s="59" t="str">
        <f t="shared" si="0"/>
        <v/>
      </c>
      <c r="P13" s="76"/>
      <c r="Q13" s="54" t="str">
        <f t="shared" si="4"/>
        <v/>
      </c>
      <c r="R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60">
        <f t="shared" si="1"/>
        <v>0</v>
      </c>
      <c r="T13" s="56" t="str">
        <f t="shared" si="5"/>
        <v/>
      </c>
      <c r="U13" s="56" t="str">
        <f>IF(M13="","",IF(N13&lt;  IF(T13&lt;1,1,ROUNDDOWN(T13,0) + IF((T13-ROUNDDOWN(T13,0))&lt;0.5,0,1))  *VLOOKUP($B$5,'(参考)諸謝金・宿泊費'!$B:$I,3,FALSE),
  N13,  IF(T13&lt;1,1,ROUNDDOWN(T13,0) + IF((T13-ROUNDDOWN(T13,0))&lt;0.5,0,1))  *VLOOKUP($B$5,'(参考)諸謝金・宿泊費'!$B:$I,3,FALSE)))</f>
        <v/>
      </c>
      <c r="V13" s="56" t="str">
        <f t="shared" si="2"/>
        <v/>
      </c>
      <c r="W13" s="56"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56" t="str">
        <f t="shared" si="3"/>
        <v/>
      </c>
      <c r="Y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67"/>
      <c r="B14" s="73"/>
      <c r="C14" s="58" t="s">
        <v>78</v>
      </c>
      <c r="D14" s="74"/>
      <c r="E14" s="75"/>
      <c r="F14" s="75"/>
      <c r="G14" s="75"/>
      <c r="H14" s="75"/>
      <c r="I14" s="21"/>
      <c r="J14" s="152"/>
      <c r="K14" s="53"/>
      <c r="L14" s="71"/>
      <c r="M14" s="154"/>
      <c r="N14" s="72"/>
      <c r="O14" s="59" t="str">
        <f t="shared" si="0"/>
        <v/>
      </c>
      <c r="P14" s="72"/>
      <c r="Q14" s="54" t="str">
        <f t="shared" si="4"/>
        <v/>
      </c>
      <c r="R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60">
        <f t="shared" si="1"/>
        <v>0</v>
      </c>
      <c r="T14" s="56" t="str">
        <f t="shared" si="5"/>
        <v/>
      </c>
      <c r="U14" s="56" t="str">
        <f>IF(M14="","",IF(N14&lt;  IF(T14&lt;1,1,ROUNDDOWN(T14,0) + IF((T14-ROUNDDOWN(T14,0))&lt;0.5,0,1))  *VLOOKUP($B$5,'(参考)諸謝金・宿泊費'!$B:$I,3,FALSE),
  N14,  IF(T14&lt;1,1,ROUNDDOWN(T14,0) + IF((T14-ROUNDDOWN(T14,0))&lt;0.5,0,1))  *VLOOKUP($B$5,'(参考)諸謝金・宿泊費'!$B:$I,3,FALSE)))</f>
        <v/>
      </c>
      <c r="V14" s="56" t="str">
        <f t="shared" si="2"/>
        <v/>
      </c>
      <c r="W14" s="56"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56" t="str">
        <f t="shared" si="3"/>
        <v/>
      </c>
      <c r="Y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77"/>
      <c r="B15" s="73"/>
      <c r="C15" s="58" t="s">
        <v>78</v>
      </c>
      <c r="D15" s="74"/>
      <c r="E15" s="70"/>
      <c r="F15" s="70"/>
      <c r="G15" s="70"/>
      <c r="H15" s="70"/>
      <c r="I15" s="21"/>
      <c r="J15" s="151"/>
      <c r="K15" s="53"/>
      <c r="L15" s="71"/>
      <c r="M15" s="154"/>
      <c r="N15" s="76"/>
      <c r="O15" s="59" t="str">
        <f t="shared" si="0"/>
        <v/>
      </c>
      <c r="P15" s="76"/>
      <c r="Q15" s="54" t="str">
        <f t="shared" si="4"/>
        <v/>
      </c>
      <c r="R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60">
        <f t="shared" si="1"/>
        <v>0</v>
      </c>
      <c r="T15" s="56" t="str">
        <f t="shared" si="5"/>
        <v/>
      </c>
      <c r="U15" s="56" t="str">
        <f>IF(M15="","",IF(N15&lt;  IF(T15&lt;1,1,ROUNDDOWN(T15,0) + IF((T15-ROUNDDOWN(T15,0))&lt;0.5,0,1))  *VLOOKUP($B$5,'(参考)諸謝金・宿泊費'!$B:$I,3,FALSE),
  N15,  IF(T15&lt;1,1,ROUNDDOWN(T15,0) + IF((T15-ROUNDDOWN(T15,0))&lt;0.5,0,1))  *VLOOKUP($B$5,'(参考)諸謝金・宿泊費'!$B:$I,3,FALSE)))</f>
        <v/>
      </c>
      <c r="V15" s="56" t="str">
        <f t="shared" si="2"/>
        <v/>
      </c>
      <c r="W15" s="56"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56" t="str">
        <f t="shared" si="3"/>
        <v/>
      </c>
      <c r="Y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77"/>
      <c r="B16" s="73"/>
      <c r="C16" s="58" t="s">
        <v>78</v>
      </c>
      <c r="D16" s="74"/>
      <c r="E16" s="75"/>
      <c r="F16" s="75"/>
      <c r="G16" s="75"/>
      <c r="H16" s="75"/>
      <c r="I16" s="21"/>
      <c r="J16" s="152"/>
      <c r="K16" s="53"/>
      <c r="L16" s="71"/>
      <c r="M16" s="154"/>
      <c r="N16" s="76"/>
      <c r="O16" s="59" t="str">
        <f t="shared" si="0"/>
        <v/>
      </c>
      <c r="P16" s="76"/>
      <c r="Q16" s="54" t="str">
        <f t="shared" si="4"/>
        <v/>
      </c>
      <c r="R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60">
        <f t="shared" si="1"/>
        <v>0</v>
      </c>
      <c r="T16" s="56" t="str">
        <f t="shared" si="5"/>
        <v/>
      </c>
      <c r="U16" s="56" t="str">
        <f>IF(M16="","",IF(N16&lt;  IF(T16&lt;1,1,ROUNDDOWN(T16,0) + IF((T16-ROUNDDOWN(T16,0))&lt;0.5,0,1))  *VLOOKUP($B$5,'(参考)諸謝金・宿泊費'!$B:$I,3,FALSE),
  N16,  IF(T16&lt;1,1,ROUNDDOWN(T16,0) + IF((T16-ROUNDDOWN(T16,0))&lt;0.5,0,1))  *VLOOKUP($B$5,'(参考)諸謝金・宿泊費'!$B:$I,3,FALSE)))</f>
        <v/>
      </c>
      <c r="V16" s="56" t="str">
        <f t="shared" si="2"/>
        <v/>
      </c>
      <c r="W16" s="56"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56" t="str">
        <f t="shared" si="3"/>
        <v/>
      </c>
      <c r="Y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77"/>
      <c r="B17" s="73"/>
      <c r="C17" s="58" t="s">
        <v>78</v>
      </c>
      <c r="D17" s="74"/>
      <c r="E17" s="75"/>
      <c r="F17" s="75"/>
      <c r="G17" s="78"/>
      <c r="H17" s="78"/>
      <c r="I17" s="21"/>
      <c r="J17" s="152"/>
      <c r="K17" s="79"/>
      <c r="L17" s="71"/>
      <c r="M17" s="154"/>
      <c r="N17" s="76"/>
      <c r="O17" s="59" t="str">
        <f t="shared" si="0"/>
        <v/>
      </c>
      <c r="P17" s="76"/>
      <c r="Q17" s="54" t="str">
        <f t="shared" si="4"/>
        <v/>
      </c>
      <c r="R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60">
        <f t="shared" si="1"/>
        <v>0</v>
      </c>
      <c r="T17" s="56" t="str">
        <f t="shared" si="5"/>
        <v/>
      </c>
      <c r="U17" s="56" t="str">
        <f>IF(M17="","",IF(N17&lt;  IF(T17&lt;1,1,ROUNDDOWN(T17,0) + IF((T17-ROUNDDOWN(T17,0))&lt;0.5,0,1))  *VLOOKUP($B$5,'(参考)諸謝金・宿泊費'!$B:$I,3,FALSE),
  N17,  IF(T17&lt;1,1,ROUNDDOWN(T17,0) + IF((T17-ROUNDDOWN(T17,0))&lt;0.5,0,1))  *VLOOKUP($B$5,'(参考)諸謝金・宿泊費'!$B:$I,3,FALSE)))</f>
        <v/>
      </c>
      <c r="V17" s="56" t="str">
        <f t="shared" si="2"/>
        <v/>
      </c>
      <c r="W17" s="56"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56" t="str">
        <f t="shared" si="3"/>
        <v/>
      </c>
      <c r="Y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77"/>
      <c r="B18" s="73"/>
      <c r="C18" s="58" t="s">
        <v>78</v>
      </c>
      <c r="D18" s="74"/>
      <c r="E18" s="75"/>
      <c r="F18" s="75"/>
      <c r="G18" s="78"/>
      <c r="H18" s="78"/>
      <c r="I18" s="21"/>
      <c r="J18" s="152"/>
      <c r="K18" s="79"/>
      <c r="L18" s="71"/>
      <c r="M18" s="154"/>
      <c r="N18" s="76"/>
      <c r="O18" s="59" t="str">
        <f t="shared" si="0"/>
        <v/>
      </c>
      <c r="P18" s="76"/>
      <c r="Q18" s="54" t="str">
        <f t="shared" si="4"/>
        <v/>
      </c>
      <c r="R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60">
        <f t="shared" si="1"/>
        <v>0</v>
      </c>
      <c r="T18" s="56" t="str">
        <f t="shared" si="5"/>
        <v/>
      </c>
      <c r="U18" s="56" t="str">
        <f>IF(M18="","",IF(N18&lt;  IF(T18&lt;1,1,ROUNDDOWN(T18,0) + IF((T18-ROUNDDOWN(T18,0))&lt;0.5,0,1))  *VLOOKUP($B$5,'(参考)諸謝金・宿泊費'!$B:$I,3,FALSE),
  N18,  IF(T18&lt;1,1,ROUNDDOWN(T18,0) + IF((T18-ROUNDDOWN(T18,0))&lt;0.5,0,1))  *VLOOKUP($B$5,'(参考)諸謝金・宿泊費'!$B:$I,3,FALSE)))</f>
        <v/>
      </c>
      <c r="V18" s="56" t="str">
        <f t="shared" si="2"/>
        <v/>
      </c>
      <c r="W18" s="56"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56" t="str">
        <f t="shared" si="3"/>
        <v/>
      </c>
      <c r="Y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thickBot="1">
      <c r="A19" s="77"/>
      <c r="B19" s="73"/>
      <c r="C19" s="58" t="s">
        <v>78</v>
      </c>
      <c r="D19" s="74"/>
      <c r="E19" s="75"/>
      <c r="F19" s="75"/>
      <c r="G19" s="75"/>
      <c r="H19" s="75"/>
      <c r="I19" s="21"/>
      <c r="J19" s="152"/>
      <c r="K19" s="79"/>
      <c r="L19" s="71"/>
      <c r="M19" s="155"/>
      <c r="N19" s="80"/>
      <c r="O19" s="81" t="str">
        <f t="shared" si="0"/>
        <v/>
      </c>
      <c r="P19" s="80"/>
      <c r="Q19" s="54" t="str">
        <f t="shared" si="4"/>
        <v/>
      </c>
      <c r="R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04">
        <f t="shared" si="1"/>
        <v>0</v>
      </c>
      <c r="T19" s="56" t="str">
        <f t="shared" si="5"/>
        <v/>
      </c>
      <c r="U19" s="56" t="str">
        <f>IF(M19="","",IF(N19&lt;  IF(T19&lt;1,1,ROUNDDOWN(T19,0) + IF((T19-ROUNDDOWN(T19,0))&lt;0.5,0,1))  *VLOOKUP($B$5,'(参考)諸謝金・宿泊費'!$B:$I,3,FALSE),
  N19,  IF(T19&lt;1,1,ROUNDDOWN(T19,0) + IF((T19-ROUNDDOWN(T19,0))&lt;0.5,0,1))  *VLOOKUP($B$5,'(参考)諸謝金・宿泊費'!$B:$I,3,FALSE)))</f>
        <v/>
      </c>
      <c r="V19" s="56" t="str">
        <f>O19</f>
        <v/>
      </c>
      <c r="W19" s="56"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56" t="str">
        <f t="shared" si="3"/>
        <v/>
      </c>
      <c r="Y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89" t="s">
        <v>103</v>
      </c>
      <c r="B20" s="190"/>
      <c r="C20" s="190"/>
      <c r="D20" s="190"/>
      <c r="E20" s="190"/>
      <c r="F20" s="190"/>
      <c r="G20" s="190"/>
      <c r="H20" s="191"/>
      <c r="I20" s="62"/>
      <c r="J20" s="83">
        <f>TRUNC(SUM(J8:J19),-0.1)</f>
        <v>0</v>
      </c>
      <c r="K20" s="63"/>
      <c r="L20" s="105">
        <f>SUM(L8:L19)</f>
        <v>0</v>
      </c>
      <c r="M20" s="84"/>
      <c r="N20" s="84">
        <f>SUM(N8:N19)</f>
        <v>0</v>
      </c>
      <c r="O20" s="84"/>
      <c r="P20" s="84">
        <f>SUM(P8:P19)</f>
        <v>0</v>
      </c>
      <c r="Q20" s="85"/>
      <c r="R20" s="86">
        <f>SUM(R8:R19)</f>
        <v>0</v>
      </c>
      <c r="S20" s="105">
        <f>SUM(S8:S19)</f>
        <v>0</v>
      </c>
      <c r="T20" s="84"/>
      <c r="U20" s="84">
        <f>SUM(U8:U19)</f>
        <v>0</v>
      </c>
      <c r="V20" s="85"/>
      <c r="W20" s="84">
        <f>SUM(W8:W19)</f>
        <v>0</v>
      </c>
      <c r="X20" s="102"/>
      <c r="Y20" s="106">
        <f>SUM(Y8:Y19)</f>
        <v>0</v>
      </c>
    </row>
    <row r="21" spans="1:25" ht="16.5" thickBot="1">
      <c r="A21" s="210" t="s">
        <v>104</v>
      </c>
      <c r="B21" s="210"/>
      <c r="C21" s="210"/>
      <c r="D21" s="210"/>
      <c r="E21" s="210"/>
      <c r="F21" s="210"/>
      <c r="G21" s="210"/>
      <c r="H21" s="210"/>
      <c r="I21" s="210"/>
      <c r="J21" s="210"/>
      <c r="K21" s="210"/>
      <c r="L21" s="92"/>
      <c r="M21" s="64"/>
      <c r="N21" s="107"/>
      <c r="O21" s="64"/>
      <c r="P21" s="64"/>
      <c r="Q21" s="64"/>
      <c r="R21" s="64"/>
      <c r="S21" s="64"/>
      <c r="T21" s="64"/>
      <c r="U21" s="107"/>
      <c r="V21" s="64"/>
      <c r="W21" s="64"/>
      <c r="X21" s="64"/>
    </row>
    <row r="22" spans="1:25" ht="30" customHeight="1" thickBot="1">
      <c r="A22" s="27"/>
      <c r="B22" s="27"/>
      <c r="C22" s="32"/>
      <c r="D22" s="27"/>
      <c r="E22" s="27"/>
      <c r="F22" s="27"/>
      <c r="G22" s="27"/>
      <c r="H22" s="27"/>
      <c r="I22" s="27"/>
      <c r="J22" s="32"/>
      <c r="K22" s="32"/>
      <c r="L22" s="32"/>
      <c r="N22" s="108"/>
      <c r="O22" s="109"/>
      <c r="P22" s="211" t="s">
        <v>54</v>
      </c>
      <c r="Q22" s="212"/>
      <c r="R22" s="213">
        <f>SUM(L20,N20,P20,R20,O4)</f>
        <v>0</v>
      </c>
      <c r="S22" s="213"/>
      <c r="T22" s="214"/>
      <c r="U22" s="211" t="s">
        <v>105</v>
      </c>
      <c r="V22" s="215"/>
      <c r="W22" s="232">
        <f>SUM(S20,U20,W20,Y20,V4)</f>
        <v>0</v>
      </c>
      <c r="X22" s="213"/>
      <c r="Y22" s="214"/>
    </row>
    <row r="23" spans="1:25" ht="30" customHeight="1" thickBot="1">
      <c r="A23" s="27"/>
      <c r="B23" s="27"/>
      <c r="C23" s="32"/>
      <c r="D23" s="27"/>
      <c r="E23" s="27"/>
      <c r="F23" s="27"/>
      <c r="G23" s="27"/>
      <c r="H23" s="27"/>
      <c r="I23" s="27"/>
      <c r="J23" s="32"/>
      <c r="K23" s="32"/>
      <c r="L23" s="32"/>
      <c r="M23" s="65"/>
      <c r="N23" s="65"/>
      <c r="O23" s="65"/>
      <c r="P23" s="65"/>
      <c r="Q23" s="65"/>
      <c r="R23" s="65"/>
      <c r="S23" s="65"/>
      <c r="U23" s="211" t="s">
        <v>106</v>
      </c>
      <c r="V23" s="215"/>
      <c r="W23" s="232">
        <f>R22-W22</f>
        <v>0</v>
      </c>
      <c r="X23" s="213"/>
      <c r="Y23" s="214"/>
    </row>
    <row r="24" spans="1:25" ht="16.5" thickBot="1">
      <c r="A24" s="27"/>
      <c r="B24" s="27"/>
      <c r="C24" s="32"/>
      <c r="D24" s="27"/>
      <c r="E24" s="27"/>
      <c r="F24" s="27"/>
      <c r="G24" s="27"/>
      <c r="H24" s="27"/>
      <c r="I24" s="27"/>
      <c r="J24" s="32"/>
      <c r="K24" s="32"/>
      <c r="L24" s="32"/>
      <c r="M24" s="65"/>
      <c r="N24" s="65"/>
      <c r="O24" s="65"/>
      <c r="P24" s="65"/>
      <c r="Q24" s="65"/>
      <c r="R24" s="65"/>
      <c r="S24" s="65"/>
      <c r="T24" s="30"/>
      <c r="U24" s="30"/>
      <c r="V24" s="30"/>
      <c r="W24" s="30"/>
      <c r="X24" s="66"/>
    </row>
    <row r="25" spans="1:25" ht="30" customHeight="1">
      <c r="A25" s="259" t="s">
        <v>107</v>
      </c>
      <c r="B25" s="260"/>
      <c r="C25" s="260"/>
      <c r="D25" s="260"/>
      <c r="E25" s="260"/>
      <c r="F25" s="260"/>
      <c r="G25" s="260"/>
      <c r="H25" s="260"/>
      <c r="I25" s="260"/>
      <c r="J25" s="260"/>
      <c r="K25" s="261"/>
      <c r="L25" s="216" t="s">
        <v>108</v>
      </c>
      <c r="M25" s="217"/>
      <c r="N25" s="217"/>
      <c r="O25" s="217"/>
      <c r="P25" s="217"/>
      <c r="Q25" s="217"/>
      <c r="R25" s="217"/>
      <c r="S25" s="217"/>
      <c r="T25" s="217"/>
      <c r="U25" s="217"/>
      <c r="V25" s="217"/>
      <c r="W25" s="217"/>
      <c r="X25" s="217"/>
      <c r="Y25" s="220"/>
    </row>
    <row r="26" spans="1:25" ht="30" customHeight="1">
      <c r="A26" s="262"/>
      <c r="B26" s="263"/>
      <c r="C26" s="263"/>
      <c r="D26" s="263"/>
      <c r="E26" s="263"/>
      <c r="F26" s="263"/>
      <c r="G26" s="263"/>
      <c r="H26" s="263"/>
      <c r="I26" s="263"/>
      <c r="J26" s="263"/>
      <c r="K26" s="264"/>
      <c r="L26" s="268"/>
      <c r="M26" s="269"/>
      <c r="N26" s="269"/>
      <c r="O26" s="269"/>
      <c r="P26" s="269"/>
      <c r="Q26" s="269"/>
      <c r="R26" s="269"/>
      <c r="S26" s="269"/>
      <c r="T26" s="269"/>
      <c r="U26" s="269"/>
      <c r="V26" s="269"/>
      <c r="W26" s="269"/>
      <c r="X26" s="269"/>
      <c r="Y26" s="270"/>
    </row>
    <row r="27" spans="1:25" ht="30" customHeight="1">
      <c r="A27" s="262"/>
      <c r="B27" s="263"/>
      <c r="C27" s="263"/>
      <c r="D27" s="263"/>
      <c r="E27" s="263"/>
      <c r="F27" s="263"/>
      <c r="G27" s="263"/>
      <c r="H27" s="263"/>
      <c r="I27" s="263"/>
      <c r="J27" s="263"/>
      <c r="K27" s="264"/>
      <c r="L27" s="268"/>
      <c r="M27" s="269"/>
      <c r="N27" s="269"/>
      <c r="O27" s="269"/>
      <c r="P27" s="269"/>
      <c r="Q27" s="269"/>
      <c r="R27" s="269"/>
      <c r="S27" s="269"/>
      <c r="T27" s="269"/>
      <c r="U27" s="269"/>
      <c r="V27" s="269"/>
      <c r="W27" s="269"/>
      <c r="X27" s="269"/>
      <c r="Y27" s="270"/>
    </row>
    <row r="28" spans="1:25" ht="30" customHeight="1">
      <c r="A28" s="262"/>
      <c r="B28" s="263"/>
      <c r="C28" s="263"/>
      <c r="D28" s="263"/>
      <c r="E28" s="263"/>
      <c r="F28" s="263"/>
      <c r="G28" s="263"/>
      <c r="H28" s="263"/>
      <c r="I28" s="263"/>
      <c r="J28" s="263"/>
      <c r="K28" s="264"/>
      <c r="L28" s="268"/>
      <c r="M28" s="269"/>
      <c r="N28" s="269"/>
      <c r="O28" s="269"/>
      <c r="P28" s="269"/>
      <c r="Q28" s="269"/>
      <c r="R28" s="269"/>
      <c r="S28" s="269"/>
      <c r="T28" s="269"/>
      <c r="U28" s="269"/>
      <c r="V28" s="269"/>
      <c r="W28" s="269"/>
      <c r="X28" s="269"/>
      <c r="Y28" s="270"/>
    </row>
    <row r="29" spans="1:25" ht="30" customHeight="1">
      <c r="A29" s="262"/>
      <c r="B29" s="263"/>
      <c r="C29" s="263"/>
      <c r="D29" s="263"/>
      <c r="E29" s="263"/>
      <c r="F29" s="263"/>
      <c r="G29" s="263"/>
      <c r="H29" s="263"/>
      <c r="I29" s="263"/>
      <c r="J29" s="263"/>
      <c r="K29" s="264"/>
      <c r="L29" s="268"/>
      <c r="M29" s="269"/>
      <c r="N29" s="269"/>
      <c r="O29" s="269"/>
      <c r="P29" s="269"/>
      <c r="Q29" s="269"/>
      <c r="R29" s="269"/>
      <c r="S29" s="269"/>
      <c r="T29" s="269"/>
      <c r="U29" s="269"/>
      <c r="V29" s="269"/>
      <c r="W29" s="269"/>
      <c r="X29" s="269"/>
      <c r="Y29" s="270"/>
    </row>
    <row r="30" spans="1:25" ht="30" customHeight="1">
      <c r="A30" s="262"/>
      <c r="B30" s="263"/>
      <c r="C30" s="263"/>
      <c r="D30" s="263"/>
      <c r="E30" s="263"/>
      <c r="F30" s="263"/>
      <c r="G30" s="263"/>
      <c r="H30" s="263"/>
      <c r="I30" s="263"/>
      <c r="J30" s="263"/>
      <c r="K30" s="264"/>
      <c r="L30" s="268"/>
      <c r="M30" s="269"/>
      <c r="N30" s="269"/>
      <c r="O30" s="269"/>
      <c r="P30" s="269"/>
      <c r="Q30" s="269"/>
      <c r="R30" s="269"/>
      <c r="S30" s="269"/>
      <c r="T30" s="269"/>
      <c r="U30" s="269"/>
      <c r="V30" s="269"/>
      <c r="W30" s="269"/>
      <c r="X30" s="269"/>
      <c r="Y30" s="270"/>
    </row>
    <row r="31" spans="1:25" ht="30" customHeight="1">
      <c r="A31" s="262"/>
      <c r="B31" s="263"/>
      <c r="C31" s="263"/>
      <c r="D31" s="263"/>
      <c r="E31" s="263"/>
      <c r="F31" s="263"/>
      <c r="G31" s="263"/>
      <c r="H31" s="263"/>
      <c r="I31" s="263"/>
      <c r="J31" s="263"/>
      <c r="K31" s="264"/>
      <c r="L31" s="268"/>
      <c r="M31" s="269"/>
      <c r="N31" s="269"/>
      <c r="O31" s="269"/>
      <c r="P31" s="269"/>
      <c r="Q31" s="269"/>
      <c r="R31" s="269"/>
      <c r="S31" s="269"/>
      <c r="T31" s="269"/>
      <c r="U31" s="269"/>
      <c r="V31" s="269"/>
      <c r="W31" s="269"/>
      <c r="X31" s="269"/>
      <c r="Y31" s="270"/>
    </row>
    <row r="32" spans="1:25" ht="30" customHeight="1">
      <c r="A32" s="262"/>
      <c r="B32" s="263"/>
      <c r="C32" s="263"/>
      <c r="D32" s="263"/>
      <c r="E32" s="263"/>
      <c r="F32" s="263"/>
      <c r="G32" s="263"/>
      <c r="H32" s="263"/>
      <c r="I32" s="263"/>
      <c r="J32" s="263"/>
      <c r="K32" s="264"/>
      <c r="L32" s="268"/>
      <c r="M32" s="269"/>
      <c r="N32" s="269"/>
      <c r="O32" s="269"/>
      <c r="P32" s="269"/>
      <c r="Q32" s="269"/>
      <c r="R32" s="269"/>
      <c r="S32" s="269"/>
      <c r="T32" s="269"/>
      <c r="U32" s="269"/>
      <c r="V32" s="269"/>
      <c r="W32" s="269"/>
      <c r="X32" s="269"/>
      <c r="Y32" s="270"/>
    </row>
    <row r="33" spans="1:25" ht="30" customHeight="1">
      <c r="A33" s="262"/>
      <c r="B33" s="263"/>
      <c r="C33" s="263"/>
      <c r="D33" s="263"/>
      <c r="E33" s="263"/>
      <c r="F33" s="263"/>
      <c r="G33" s="263"/>
      <c r="H33" s="263"/>
      <c r="I33" s="263"/>
      <c r="J33" s="263"/>
      <c r="K33" s="264"/>
      <c r="L33" s="268"/>
      <c r="M33" s="269"/>
      <c r="N33" s="269"/>
      <c r="O33" s="269"/>
      <c r="P33" s="269"/>
      <c r="Q33" s="269"/>
      <c r="R33" s="269"/>
      <c r="S33" s="269"/>
      <c r="T33" s="269"/>
      <c r="U33" s="269"/>
      <c r="V33" s="269"/>
      <c r="W33" s="269"/>
      <c r="X33" s="269"/>
      <c r="Y33" s="270"/>
    </row>
    <row r="34" spans="1:25" ht="30" customHeight="1">
      <c r="A34" s="262"/>
      <c r="B34" s="263"/>
      <c r="C34" s="263"/>
      <c r="D34" s="263"/>
      <c r="E34" s="263"/>
      <c r="F34" s="263"/>
      <c r="G34" s="263"/>
      <c r="H34" s="263"/>
      <c r="I34" s="263"/>
      <c r="J34" s="263"/>
      <c r="K34" s="264"/>
      <c r="L34" s="268"/>
      <c r="M34" s="269"/>
      <c r="N34" s="269"/>
      <c r="O34" s="269"/>
      <c r="P34" s="269"/>
      <c r="Q34" s="269"/>
      <c r="R34" s="269"/>
      <c r="S34" s="269"/>
      <c r="T34" s="269"/>
      <c r="U34" s="269"/>
      <c r="V34" s="269"/>
      <c r="W34" s="269"/>
      <c r="X34" s="269"/>
      <c r="Y34" s="270"/>
    </row>
    <row r="35" spans="1:25" ht="30" customHeight="1">
      <c r="A35" s="262"/>
      <c r="B35" s="263"/>
      <c r="C35" s="263"/>
      <c r="D35" s="263"/>
      <c r="E35" s="263"/>
      <c r="F35" s="263"/>
      <c r="G35" s="263"/>
      <c r="H35" s="263"/>
      <c r="I35" s="263"/>
      <c r="J35" s="263"/>
      <c r="K35" s="264"/>
      <c r="L35" s="268"/>
      <c r="M35" s="269"/>
      <c r="N35" s="269"/>
      <c r="O35" s="269"/>
      <c r="P35" s="269"/>
      <c r="Q35" s="269"/>
      <c r="R35" s="269"/>
      <c r="S35" s="269"/>
      <c r="T35" s="269"/>
      <c r="U35" s="269"/>
      <c r="V35" s="269"/>
      <c r="W35" s="269"/>
      <c r="X35" s="269"/>
      <c r="Y35" s="270"/>
    </row>
    <row r="36" spans="1:25" ht="30" customHeight="1">
      <c r="A36" s="262"/>
      <c r="B36" s="263"/>
      <c r="C36" s="263"/>
      <c r="D36" s="263"/>
      <c r="E36" s="263"/>
      <c r="F36" s="263"/>
      <c r="G36" s="263"/>
      <c r="H36" s="263"/>
      <c r="I36" s="263"/>
      <c r="J36" s="263"/>
      <c r="K36" s="264"/>
      <c r="L36" s="268"/>
      <c r="M36" s="269"/>
      <c r="N36" s="269"/>
      <c r="O36" s="269"/>
      <c r="P36" s="269"/>
      <c r="Q36" s="269"/>
      <c r="R36" s="269"/>
      <c r="S36" s="269"/>
      <c r="T36" s="269"/>
      <c r="U36" s="269"/>
      <c r="V36" s="269"/>
      <c r="W36" s="269"/>
      <c r="X36" s="269"/>
      <c r="Y36" s="270"/>
    </row>
    <row r="37" spans="1:25" ht="30" customHeight="1">
      <c r="A37" s="262"/>
      <c r="B37" s="263"/>
      <c r="C37" s="263"/>
      <c r="D37" s="263"/>
      <c r="E37" s="263"/>
      <c r="F37" s="263"/>
      <c r="G37" s="263"/>
      <c r="H37" s="263"/>
      <c r="I37" s="263"/>
      <c r="J37" s="263"/>
      <c r="K37" s="264"/>
      <c r="L37" s="268"/>
      <c r="M37" s="269"/>
      <c r="N37" s="269"/>
      <c r="O37" s="269"/>
      <c r="P37" s="269"/>
      <c r="Q37" s="269"/>
      <c r="R37" s="269"/>
      <c r="S37" s="269"/>
      <c r="T37" s="269"/>
      <c r="U37" s="269"/>
      <c r="V37" s="269"/>
      <c r="W37" s="269"/>
      <c r="X37" s="269"/>
      <c r="Y37" s="270"/>
    </row>
    <row r="38" spans="1:25" ht="30" customHeight="1">
      <c r="A38" s="262"/>
      <c r="B38" s="263"/>
      <c r="C38" s="263"/>
      <c r="D38" s="263"/>
      <c r="E38" s="263"/>
      <c r="F38" s="263"/>
      <c r="G38" s="263"/>
      <c r="H38" s="263"/>
      <c r="I38" s="263"/>
      <c r="J38" s="263"/>
      <c r="K38" s="264"/>
      <c r="L38" s="268"/>
      <c r="M38" s="269"/>
      <c r="N38" s="269"/>
      <c r="O38" s="269"/>
      <c r="P38" s="269"/>
      <c r="Q38" s="269"/>
      <c r="R38" s="269"/>
      <c r="S38" s="269"/>
      <c r="T38" s="269"/>
      <c r="U38" s="269"/>
      <c r="V38" s="269"/>
      <c r="W38" s="269"/>
      <c r="X38" s="269"/>
      <c r="Y38" s="270"/>
    </row>
    <row r="39" spans="1:25" ht="30" customHeight="1">
      <c r="A39" s="262"/>
      <c r="B39" s="263"/>
      <c r="C39" s="263"/>
      <c r="D39" s="263"/>
      <c r="E39" s="263"/>
      <c r="F39" s="263"/>
      <c r="G39" s="263"/>
      <c r="H39" s="263"/>
      <c r="I39" s="263"/>
      <c r="J39" s="263"/>
      <c r="K39" s="264"/>
      <c r="L39" s="268"/>
      <c r="M39" s="269"/>
      <c r="N39" s="269"/>
      <c r="O39" s="269"/>
      <c r="P39" s="269"/>
      <c r="Q39" s="269"/>
      <c r="R39" s="269"/>
      <c r="S39" s="269"/>
      <c r="T39" s="269"/>
      <c r="U39" s="269"/>
      <c r="V39" s="269"/>
      <c r="W39" s="269"/>
      <c r="X39" s="269"/>
      <c r="Y39" s="270"/>
    </row>
    <row r="40" spans="1:25" ht="30" customHeight="1">
      <c r="A40" s="262"/>
      <c r="B40" s="263"/>
      <c r="C40" s="263"/>
      <c r="D40" s="263"/>
      <c r="E40" s="263"/>
      <c r="F40" s="263"/>
      <c r="G40" s="263"/>
      <c r="H40" s="263"/>
      <c r="I40" s="263"/>
      <c r="J40" s="263"/>
      <c r="K40" s="264"/>
      <c r="L40" s="268"/>
      <c r="M40" s="269"/>
      <c r="N40" s="269"/>
      <c r="O40" s="269"/>
      <c r="P40" s="269"/>
      <c r="Q40" s="269"/>
      <c r="R40" s="269"/>
      <c r="S40" s="269"/>
      <c r="T40" s="269"/>
      <c r="U40" s="269"/>
      <c r="V40" s="269"/>
      <c r="W40" s="269"/>
      <c r="X40" s="269"/>
      <c r="Y40" s="270"/>
    </row>
    <row r="41" spans="1:25" ht="30" customHeight="1">
      <c r="A41" s="262"/>
      <c r="B41" s="263"/>
      <c r="C41" s="263"/>
      <c r="D41" s="263"/>
      <c r="E41" s="263"/>
      <c r="F41" s="263"/>
      <c r="G41" s="263"/>
      <c r="H41" s="263"/>
      <c r="I41" s="263"/>
      <c r="J41" s="263"/>
      <c r="K41" s="264"/>
      <c r="L41" s="268"/>
      <c r="M41" s="269"/>
      <c r="N41" s="269"/>
      <c r="O41" s="269"/>
      <c r="P41" s="269"/>
      <c r="Q41" s="269"/>
      <c r="R41" s="269"/>
      <c r="S41" s="269"/>
      <c r="T41" s="269"/>
      <c r="U41" s="269"/>
      <c r="V41" s="269"/>
      <c r="W41" s="269"/>
      <c r="X41" s="269"/>
      <c r="Y41" s="270"/>
    </row>
    <row r="42" spans="1:25" ht="30" customHeight="1">
      <c r="A42" s="262"/>
      <c r="B42" s="263"/>
      <c r="C42" s="263"/>
      <c r="D42" s="263"/>
      <c r="E42" s="263"/>
      <c r="F42" s="263"/>
      <c r="G42" s="263"/>
      <c r="H42" s="263"/>
      <c r="I42" s="263"/>
      <c r="J42" s="263"/>
      <c r="K42" s="264"/>
      <c r="L42" s="268"/>
      <c r="M42" s="269"/>
      <c r="N42" s="269"/>
      <c r="O42" s="269"/>
      <c r="P42" s="269"/>
      <c r="Q42" s="269"/>
      <c r="R42" s="269"/>
      <c r="S42" s="269"/>
      <c r="T42" s="269"/>
      <c r="U42" s="269"/>
      <c r="V42" s="269"/>
      <c r="W42" s="269"/>
      <c r="X42" s="269"/>
      <c r="Y42" s="270"/>
    </row>
    <row r="43" spans="1:25" ht="30" customHeight="1">
      <c r="A43" s="262"/>
      <c r="B43" s="263"/>
      <c r="C43" s="263"/>
      <c r="D43" s="263"/>
      <c r="E43" s="263"/>
      <c r="F43" s="263"/>
      <c r="G43" s="263"/>
      <c r="H43" s="263"/>
      <c r="I43" s="263"/>
      <c r="J43" s="263"/>
      <c r="K43" s="264"/>
      <c r="L43" s="268"/>
      <c r="M43" s="269"/>
      <c r="N43" s="269"/>
      <c r="O43" s="269"/>
      <c r="P43" s="269"/>
      <c r="Q43" s="269"/>
      <c r="R43" s="269"/>
      <c r="S43" s="269"/>
      <c r="T43" s="269"/>
      <c r="U43" s="269"/>
      <c r="V43" s="269"/>
      <c r="W43" s="269"/>
      <c r="X43" s="269"/>
      <c r="Y43" s="270"/>
    </row>
    <row r="44" spans="1:25" ht="30" customHeight="1">
      <c r="A44" s="262"/>
      <c r="B44" s="263"/>
      <c r="C44" s="263"/>
      <c r="D44" s="263"/>
      <c r="E44" s="263"/>
      <c r="F44" s="263"/>
      <c r="G44" s="263"/>
      <c r="H44" s="263"/>
      <c r="I44" s="263"/>
      <c r="J44" s="263"/>
      <c r="K44" s="264"/>
      <c r="L44" s="268"/>
      <c r="M44" s="269"/>
      <c r="N44" s="269"/>
      <c r="O44" s="269"/>
      <c r="P44" s="269"/>
      <c r="Q44" s="269"/>
      <c r="R44" s="269"/>
      <c r="S44" s="269"/>
      <c r="T44" s="269"/>
      <c r="U44" s="269"/>
      <c r="V44" s="269"/>
      <c r="W44" s="269"/>
      <c r="X44" s="269"/>
      <c r="Y44" s="270"/>
    </row>
    <row r="45" spans="1:25" ht="30" customHeight="1" thickBot="1">
      <c r="A45" s="265"/>
      <c r="B45" s="266"/>
      <c r="C45" s="266"/>
      <c r="D45" s="266"/>
      <c r="E45" s="266"/>
      <c r="F45" s="266"/>
      <c r="G45" s="266"/>
      <c r="H45" s="266"/>
      <c r="I45" s="266"/>
      <c r="J45" s="266"/>
      <c r="K45" s="267"/>
      <c r="L45" s="271"/>
      <c r="M45" s="272"/>
      <c r="N45" s="272"/>
      <c r="O45" s="272"/>
      <c r="P45" s="272"/>
      <c r="Q45" s="272"/>
      <c r="R45" s="272"/>
      <c r="S45" s="272"/>
      <c r="T45" s="272"/>
      <c r="U45" s="272"/>
      <c r="V45" s="272"/>
      <c r="W45" s="272"/>
      <c r="X45" s="272"/>
      <c r="Y45" s="273"/>
    </row>
    <row r="46" spans="1:25" ht="30" customHeight="1">
      <c r="A46" s="258" t="s">
        <v>109</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row>
  </sheetData>
  <sheetProtection sheet="1"/>
  <protectedRanges>
    <protectedRange sqref="I5 K5 A8:B19 P8:P19 A26 L26 D15:N19 D8:L14" name="範囲1"/>
    <protectedRange sqref="M8:N14" name="範囲1_1"/>
  </protectedRanges>
  <mergeCells count="30">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 ref="A1:K1"/>
    <mergeCell ref="A2:X2"/>
    <mergeCell ref="L3:R3"/>
    <mergeCell ref="S3:Y3"/>
    <mergeCell ref="B4:D4"/>
    <mergeCell ref="L4:N4"/>
    <mergeCell ref="O4:R4"/>
    <mergeCell ref="S4:U4"/>
    <mergeCell ref="V4:Y4"/>
    <mergeCell ref="S1:Y1"/>
  </mergeCells>
  <phoneticPr fontId="6"/>
  <conditionalFormatting sqref="A8:B19 P8:P19">
    <cfRule type="containsBlanks" dxfId="15" priority="4">
      <formula>LEN(TRIM(A8))=0</formula>
    </cfRule>
  </conditionalFormatting>
  <conditionalFormatting sqref="D8:N19">
    <cfRule type="containsBlanks" dxfId="14" priority="1">
      <formula>LEN(TRIM(D8))=0</formula>
    </cfRule>
  </conditionalFormatting>
  <conditionalFormatting sqref="I5 K5">
    <cfRule type="containsBlanks" dxfId="13" priority="2">
      <formula>LEN(TRIM(I5))=0</formula>
    </cfRule>
  </conditionalFormatting>
  <conditionalFormatting sqref="S8:S19">
    <cfRule type="containsBlanks" dxfId="12" priority="3">
      <formula>LEN(TRIM(S8))=0</formula>
    </cfRule>
  </conditionalFormatting>
  <dataValidations count="2">
    <dataValidation type="list" allowBlank="1" showInputMessage="1" showErrorMessage="1" sqref="I5 K5" xr:uid="{EF0E9F42-0EB9-4E13-9B5A-9642D7183206}">
      <formula1>"あり,なし"</formula1>
    </dataValidation>
    <dataValidation type="list" allowBlank="1" showInputMessage="1" showErrorMessage="1" sqref="K8:K19" xr:uid="{A1E155C2-ABA0-4A71-A38E-30D80DD0062E}">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A61C431-CC6D-4D5A-A60E-FE5C4B220B2A}">
          <x14:formula1>
            <xm:f>'(参考)諸謝金・宿泊費'!$I$2:$BC$2</xm:f>
          </x14:formula1>
          <xm:sqref>I8:I19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24E4-12DB-491D-B616-EDF169EB47CC}">
  <sheetPr codeName="Sheet12">
    <tabColor rgb="FFFFFF00"/>
    <pageSetUpPr fitToPage="1"/>
  </sheetPr>
  <dimension ref="A1:Y46"/>
  <sheetViews>
    <sheetView showZeros="0" view="pageBreakPreview" zoomScaleNormal="85" zoomScaleSheetLayoutView="100" workbookViewId="0">
      <selection activeCell="S1" sqref="S1:Y1"/>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25" ht="15.75">
      <c r="A1" s="162" t="s">
        <v>0</v>
      </c>
      <c r="B1" s="162"/>
      <c r="C1" s="162"/>
      <c r="D1" s="162"/>
      <c r="E1" s="162"/>
      <c r="F1" s="162"/>
      <c r="G1" s="162"/>
      <c r="H1" s="162"/>
      <c r="I1" s="162"/>
      <c r="J1" s="162"/>
      <c r="K1" s="162"/>
      <c r="L1" s="11"/>
      <c r="M1" s="28"/>
      <c r="N1" s="28"/>
      <c r="O1" s="28"/>
      <c r="P1" s="28"/>
      <c r="Q1" s="28"/>
      <c r="S1" s="233" t="str">
        <f>'報告書(車)'!U5&amp;"　"&amp;'報告書(車)'!U6</f>
        <v>　</v>
      </c>
      <c r="T1" s="233"/>
      <c r="U1" s="233"/>
      <c r="V1" s="233"/>
      <c r="W1" s="233"/>
      <c r="X1" s="233"/>
      <c r="Y1" s="233"/>
    </row>
    <row r="2" spans="1:25" ht="15.75">
      <c r="A2" s="192" t="s">
        <v>115</v>
      </c>
      <c r="B2" s="163"/>
      <c r="C2" s="163"/>
      <c r="D2" s="163"/>
      <c r="E2" s="163"/>
      <c r="F2" s="163"/>
      <c r="G2" s="163"/>
      <c r="H2" s="163"/>
      <c r="I2" s="163"/>
      <c r="J2" s="163"/>
      <c r="K2" s="163"/>
      <c r="L2" s="163"/>
      <c r="M2" s="163"/>
      <c r="N2" s="163"/>
      <c r="O2" s="163"/>
      <c r="P2" s="163"/>
      <c r="Q2" s="163"/>
      <c r="R2" s="163"/>
      <c r="S2" s="163"/>
      <c r="T2" s="163"/>
      <c r="U2" s="163"/>
      <c r="V2" s="163"/>
      <c r="W2" s="163"/>
      <c r="X2" s="163"/>
    </row>
    <row r="3" spans="1:25" ht="30" customHeight="1">
      <c r="E3" s="29"/>
      <c r="F3" s="29"/>
      <c r="I3" s="96"/>
      <c r="J3" s="96"/>
      <c r="K3" s="97"/>
      <c r="L3" s="246" t="s">
        <v>63</v>
      </c>
      <c r="M3" s="247"/>
      <c r="N3" s="247"/>
      <c r="O3" s="247"/>
      <c r="P3" s="247"/>
      <c r="Q3" s="247"/>
      <c r="R3" s="248"/>
      <c r="S3" s="249" t="s">
        <v>64</v>
      </c>
      <c r="T3" s="250"/>
      <c r="U3" s="250"/>
      <c r="V3" s="250"/>
      <c r="W3" s="250"/>
      <c r="X3" s="250"/>
      <c r="Y3" s="251"/>
    </row>
    <row r="4" spans="1:25" ht="30" customHeight="1" thickBot="1">
      <c r="A4" s="31" t="s">
        <v>65</v>
      </c>
      <c r="B4" s="252">
        <f>'報告書(車)'!Y18</f>
        <v>0</v>
      </c>
      <c r="C4" s="252"/>
      <c r="D4" s="252"/>
      <c r="E4" s="27"/>
      <c r="F4" s="27"/>
      <c r="L4" s="253" t="s">
        <v>66</v>
      </c>
      <c r="M4" s="254"/>
      <c r="N4" s="254"/>
      <c r="O4" s="255">
        <f>J20*18</f>
        <v>0</v>
      </c>
      <c r="P4" s="255"/>
      <c r="Q4" s="255"/>
      <c r="R4" s="256"/>
      <c r="S4" s="253" t="s">
        <v>66</v>
      </c>
      <c r="T4" s="254"/>
      <c r="U4" s="254"/>
      <c r="V4" s="257">
        <f>O4</f>
        <v>0</v>
      </c>
      <c r="W4" s="255"/>
      <c r="X4" s="255"/>
      <c r="Y4" s="256"/>
    </row>
    <row r="5" spans="1:25" ht="30" customHeight="1" thickBot="1">
      <c r="A5" s="31" t="s">
        <v>67</v>
      </c>
      <c r="B5" s="252">
        <f>'報告書(車)'!N18</f>
        <v>0</v>
      </c>
      <c r="C5" s="252"/>
      <c r="D5" s="252"/>
      <c r="E5" s="27"/>
      <c r="F5" s="27"/>
      <c r="G5" s="27"/>
      <c r="H5" s="98" t="s">
        <v>68</v>
      </c>
      <c r="I5" s="99"/>
      <c r="J5" s="100" t="s">
        <v>70</v>
      </c>
      <c r="K5" s="101"/>
      <c r="L5" s="40" t="s">
        <v>71</v>
      </c>
      <c r="M5" s="208" t="s">
        <v>72</v>
      </c>
      <c r="N5" s="207"/>
      <c r="O5" s="196" t="s">
        <v>73</v>
      </c>
      <c r="P5" s="207"/>
      <c r="Q5" s="196" t="s">
        <v>74</v>
      </c>
      <c r="R5" s="197"/>
      <c r="S5" s="40" t="s">
        <v>71</v>
      </c>
      <c r="T5" s="208" t="s">
        <v>72</v>
      </c>
      <c r="U5" s="207"/>
      <c r="V5" s="196" t="s">
        <v>73</v>
      </c>
      <c r="W5" s="207"/>
      <c r="X5" s="196" t="s">
        <v>74</v>
      </c>
      <c r="Y5" s="197"/>
    </row>
    <row r="6" spans="1:25" ht="30" customHeight="1">
      <c r="A6" s="33" t="s">
        <v>76</v>
      </c>
      <c r="B6" s="34" t="s">
        <v>77</v>
      </c>
      <c r="C6" s="35" t="s">
        <v>78</v>
      </c>
      <c r="D6" s="36" t="s">
        <v>79</v>
      </c>
      <c r="E6" s="37" t="s">
        <v>80</v>
      </c>
      <c r="F6" s="37" t="s">
        <v>81</v>
      </c>
      <c r="G6" s="38" t="s">
        <v>82</v>
      </c>
      <c r="H6" s="37" t="s">
        <v>81</v>
      </c>
      <c r="I6" s="37" t="s">
        <v>83</v>
      </c>
      <c r="J6" s="39" t="s">
        <v>84</v>
      </c>
      <c r="K6" s="39" t="s">
        <v>85</v>
      </c>
      <c r="L6" s="93" t="s">
        <v>86</v>
      </c>
      <c r="M6" s="88" t="s">
        <v>87</v>
      </c>
      <c r="N6" s="41" t="s">
        <v>88</v>
      </c>
      <c r="O6" s="41" t="s">
        <v>89</v>
      </c>
      <c r="P6" s="41" t="s">
        <v>88</v>
      </c>
      <c r="Q6" s="41" t="s">
        <v>89</v>
      </c>
      <c r="R6" s="94" t="s">
        <v>90</v>
      </c>
      <c r="S6" s="93" t="s">
        <v>86</v>
      </c>
      <c r="T6" s="88" t="s">
        <v>87</v>
      </c>
      <c r="U6" s="41" t="s">
        <v>90</v>
      </c>
      <c r="V6" s="41" t="s">
        <v>89</v>
      </c>
      <c r="W6" s="41" t="s">
        <v>92</v>
      </c>
      <c r="X6" s="41" t="s">
        <v>89</v>
      </c>
      <c r="Y6" s="94" t="s">
        <v>90</v>
      </c>
    </row>
    <row r="7" spans="1:25" s="51" customFormat="1" ht="15.75">
      <c r="A7" s="42"/>
      <c r="B7" s="43"/>
      <c r="C7" s="44"/>
      <c r="D7" s="45"/>
      <c r="E7" s="46"/>
      <c r="F7" s="46"/>
      <c r="G7" s="47"/>
      <c r="H7" s="46"/>
      <c r="I7" s="46"/>
      <c r="J7" s="48" t="s">
        <v>93</v>
      </c>
      <c r="K7" s="43"/>
      <c r="L7" s="42" t="s">
        <v>94</v>
      </c>
      <c r="M7" s="50" t="s">
        <v>95</v>
      </c>
      <c r="N7" s="49" t="s">
        <v>94</v>
      </c>
      <c r="O7" s="49" t="s">
        <v>96</v>
      </c>
      <c r="P7" s="50" t="s">
        <v>94</v>
      </c>
      <c r="Q7" s="49" t="s">
        <v>96</v>
      </c>
      <c r="R7" s="95" t="s">
        <v>94</v>
      </c>
      <c r="S7" s="103" t="s">
        <v>94</v>
      </c>
      <c r="T7" s="50" t="s">
        <v>95</v>
      </c>
      <c r="U7" s="49" t="s">
        <v>94</v>
      </c>
      <c r="V7" s="49" t="s">
        <v>96</v>
      </c>
      <c r="W7" s="50" t="s">
        <v>94</v>
      </c>
      <c r="X7" s="49" t="s">
        <v>96</v>
      </c>
      <c r="Y7" s="95" t="s">
        <v>94</v>
      </c>
    </row>
    <row r="8" spans="1:25" ht="30" customHeight="1">
      <c r="A8" s="67"/>
      <c r="B8" s="68"/>
      <c r="C8" s="52" t="s">
        <v>78</v>
      </c>
      <c r="D8" s="69"/>
      <c r="E8" s="70"/>
      <c r="F8" s="70"/>
      <c r="G8" s="70"/>
      <c r="H8" s="70"/>
      <c r="I8" s="21"/>
      <c r="J8" s="151"/>
      <c r="K8" s="53"/>
      <c r="L8" s="71"/>
      <c r="M8" s="153"/>
      <c r="N8" s="72"/>
      <c r="O8" s="54" t="str">
        <f t="shared" ref="O8:O19" si="0">IF(I8="","",1)</f>
        <v/>
      </c>
      <c r="P8" s="72"/>
      <c r="Q8" s="54" t="str">
        <f>IF(O8="","",1)</f>
        <v/>
      </c>
      <c r="R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55">
        <f t="shared" ref="S8:S19" si="1">L8</f>
        <v>0</v>
      </c>
      <c r="T8" s="56">
        <f t="shared" ref="T8:T19" si="2">M8</f>
        <v>0</v>
      </c>
      <c r="U8" s="56" t="str">
        <f>IF(M8="","",IF(N8&lt;  IF(T8&lt;1,1,ROUNDDOWN(T8,0) + IF((T8-ROUNDDOWN(T8,0))&lt;0.5,0,1))  *VLOOKUP($B$5,'(参考)諸謝金・宿泊費'!$B:$I,3,FALSE),
  N8,  IF(T8&lt;1,1,ROUNDDOWN(T8,0) + IF((T8-ROUNDDOWN(T8,0))&lt;0.5,0,1))  *VLOOKUP($B$5,'(参考)諸謝金・宿泊費'!$B:$I,3,FALSE)))</f>
        <v/>
      </c>
      <c r="V8" s="56" t="str">
        <f t="shared" ref="V8:V19" si="3">O8</f>
        <v/>
      </c>
      <c r="W8" s="5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56" t="str">
        <f t="shared" ref="X8:X19" si="4">Q8</f>
        <v/>
      </c>
      <c r="Y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67"/>
      <c r="B9" s="73"/>
      <c r="C9" s="58" t="s">
        <v>78</v>
      </c>
      <c r="D9" s="74"/>
      <c r="E9" s="75"/>
      <c r="F9" s="75"/>
      <c r="G9" s="75"/>
      <c r="H9" s="75"/>
      <c r="I9" s="21"/>
      <c r="J9" s="152"/>
      <c r="K9" s="53"/>
      <c r="L9" s="71"/>
      <c r="M9" s="154"/>
      <c r="N9" s="72"/>
      <c r="O9" s="59" t="str">
        <f t="shared" si="0"/>
        <v/>
      </c>
      <c r="P9" s="72"/>
      <c r="Q9" s="54" t="str">
        <f t="shared" ref="Q9:Q19" si="5">IF(O9="","",1)</f>
        <v/>
      </c>
      <c r="R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60">
        <f t="shared" si="1"/>
        <v>0</v>
      </c>
      <c r="T9" s="61">
        <f t="shared" si="2"/>
        <v>0</v>
      </c>
      <c r="U9" s="56" t="str">
        <f>IF(M9="","",IF(N9&lt;  IF(T9&lt;1,1,ROUNDDOWN(T9,0) + IF((T9-ROUNDDOWN(T9,0))&lt;0.5,0,1))  *VLOOKUP($B$5,'(参考)諸謝金・宿泊費'!$B:$I,3,FALSE),
  N9,  IF(T9&lt;1,1,ROUNDDOWN(T9,0) + IF((T9-ROUNDDOWN(T9,0))&lt;0.5,0,1))  *VLOOKUP($B$5,'(参考)諸謝金・宿泊費'!$B:$I,3,FALSE)))</f>
        <v/>
      </c>
      <c r="V9" s="56" t="str">
        <f t="shared" si="3"/>
        <v/>
      </c>
      <c r="W9" s="56"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56" t="str">
        <f t="shared" si="4"/>
        <v/>
      </c>
      <c r="Y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77"/>
      <c r="B10" s="73"/>
      <c r="C10" s="58" t="s">
        <v>78</v>
      </c>
      <c r="D10" s="74"/>
      <c r="E10" s="70"/>
      <c r="F10" s="70"/>
      <c r="G10" s="70"/>
      <c r="H10" s="70"/>
      <c r="I10" s="21"/>
      <c r="J10" s="151"/>
      <c r="K10" s="53"/>
      <c r="L10" s="71"/>
      <c r="M10" s="154"/>
      <c r="N10" s="72"/>
      <c r="O10" s="59" t="str">
        <f t="shared" si="0"/>
        <v/>
      </c>
      <c r="P10" s="76"/>
      <c r="Q10" s="54" t="str">
        <f t="shared" si="5"/>
        <v/>
      </c>
      <c r="R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60">
        <f t="shared" si="1"/>
        <v>0</v>
      </c>
      <c r="T10" s="61">
        <f t="shared" si="2"/>
        <v>0</v>
      </c>
      <c r="U10" s="56" t="str">
        <f>IF(M10="","",IF(N10&lt;  IF(T10&lt;1,1,ROUNDDOWN(T10,0) + IF((T10-ROUNDDOWN(T10,0))&lt;0.5,0,1))  *VLOOKUP($B$5,'(参考)諸謝金・宿泊費'!$B:$I,3,FALSE),
  N10,  IF(T10&lt;1,1,ROUNDDOWN(T10,0) + IF((T10-ROUNDDOWN(T10,0))&lt;0.5,0,1))  *VLOOKUP($B$5,'(参考)諸謝金・宿泊費'!$B:$I,3,FALSE)))</f>
        <v/>
      </c>
      <c r="V10" s="56" t="str">
        <f t="shared" si="3"/>
        <v/>
      </c>
      <c r="W10" s="5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56" t="str">
        <f t="shared" si="4"/>
        <v/>
      </c>
      <c r="Y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77"/>
      <c r="B11" s="73"/>
      <c r="C11" s="58" t="s">
        <v>78</v>
      </c>
      <c r="D11" s="74"/>
      <c r="E11" s="75"/>
      <c r="F11" s="75"/>
      <c r="G11" s="75"/>
      <c r="H11" s="75"/>
      <c r="I11" s="21"/>
      <c r="J11" s="152"/>
      <c r="K11" s="53"/>
      <c r="L11" s="71"/>
      <c r="M11" s="154"/>
      <c r="N11" s="72"/>
      <c r="O11" s="59" t="str">
        <f t="shared" si="0"/>
        <v/>
      </c>
      <c r="P11" s="76"/>
      <c r="Q11" s="54" t="str">
        <f t="shared" si="5"/>
        <v/>
      </c>
      <c r="R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60">
        <f t="shared" si="1"/>
        <v>0</v>
      </c>
      <c r="T11" s="61">
        <f t="shared" si="2"/>
        <v>0</v>
      </c>
      <c r="U11" s="56" t="str">
        <f>IF(M11="","",IF(N11&lt;  IF(T11&lt;1,1,ROUNDDOWN(T11,0) + IF((T11-ROUNDDOWN(T11,0))&lt;0.5,0,1))  *VLOOKUP($B$5,'(参考)諸謝金・宿泊費'!$B:$I,3,FALSE),
  N11,  IF(T11&lt;1,1,ROUNDDOWN(T11,0) + IF((T11-ROUNDDOWN(T11,0))&lt;0.5,0,1))  *VLOOKUP($B$5,'(参考)諸謝金・宿泊費'!$B:$I,3,FALSE)))</f>
        <v/>
      </c>
      <c r="V11" s="56" t="str">
        <f t="shared" si="3"/>
        <v/>
      </c>
      <c r="W11" s="5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56" t="str">
        <f t="shared" si="4"/>
        <v/>
      </c>
      <c r="Y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77"/>
      <c r="B12" s="73"/>
      <c r="C12" s="58" t="s">
        <v>78</v>
      </c>
      <c r="D12" s="74"/>
      <c r="E12" s="75"/>
      <c r="F12" s="75"/>
      <c r="G12" s="78"/>
      <c r="H12" s="78"/>
      <c r="I12" s="21"/>
      <c r="J12" s="152"/>
      <c r="K12" s="79"/>
      <c r="L12" s="71"/>
      <c r="M12" s="154"/>
      <c r="N12" s="72"/>
      <c r="O12" s="59" t="str">
        <f t="shared" si="0"/>
        <v/>
      </c>
      <c r="P12" s="76"/>
      <c r="Q12" s="54" t="str">
        <f t="shared" si="5"/>
        <v/>
      </c>
      <c r="R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60">
        <f t="shared" si="1"/>
        <v>0</v>
      </c>
      <c r="T12" s="61">
        <f t="shared" si="2"/>
        <v>0</v>
      </c>
      <c r="U12" s="56" t="str">
        <f>IF(M12="","",IF(N12&lt;  IF(T12&lt;1,1,ROUNDDOWN(T12,0) + IF((T12-ROUNDDOWN(T12,0))&lt;0.5,0,1))  *VLOOKUP($B$5,'(参考)諸謝金・宿泊費'!$B:$I,3,FALSE),
  N12,  IF(T12&lt;1,1,ROUNDDOWN(T12,0) + IF((T12-ROUNDDOWN(T12,0))&lt;0.5,0,1))  *VLOOKUP($B$5,'(参考)諸謝金・宿泊費'!$B:$I,3,FALSE)))</f>
        <v/>
      </c>
      <c r="V12" s="56" t="str">
        <f t="shared" si="3"/>
        <v/>
      </c>
      <c r="W12" s="56"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56" t="str">
        <f t="shared" si="4"/>
        <v/>
      </c>
      <c r="Y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77"/>
      <c r="B13" s="73"/>
      <c r="C13" s="58" t="s">
        <v>78</v>
      </c>
      <c r="D13" s="74"/>
      <c r="E13" s="75"/>
      <c r="F13" s="75"/>
      <c r="G13" s="78"/>
      <c r="H13" s="78"/>
      <c r="I13" s="21"/>
      <c r="J13" s="152"/>
      <c r="K13" s="79"/>
      <c r="L13" s="71"/>
      <c r="M13" s="154"/>
      <c r="N13" s="72"/>
      <c r="O13" s="59" t="str">
        <f t="shared" si="0"/>
        <v/>
      </c>
      <c r="P13" s="76"/>
      <c r="Q13" s="54" t="str">
        <f t="shared" si="5"/>
        <v/>
      </c>
      <c r="R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60">
        <f t="shared" si="1"/>
        <v>0</v>
      </c>
      <c r="T13" s="61">
        <f t="shared" si="2"/>
        <v>0</v>
      </c>
      <c r="U13" s="56" t="str">
        <f>IF(M13="","",IF(N13&lt;  IF(T13&lt;1,1,ROUNDDOWN(T13,0) + IF((T13-ROUNDDOWN(T13,0))&lt;0.5,0,1))  *VLOOKUP($B$5,'(参考)諸謝金・宿泊費'!$B:$I,3,FALSE),
  N13,  IF(T13&lt;1,1,ROUNDDOWN(T13,0) + IF((T13-ROUNDDOWN(T13,0))&lt;0.5,0,1))  *VLOOKUP($B$5,'(参考)諸謝金・宿泊費'!$B:$I,3,FALSE)))</f>
        <v/>
      </c>
      <c r="V13" s="56" t="str">
        <f t="shared" si="3"/>
        <v/>
      </c>
      <c r="W13" s="56"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56" t="str">
        <f t="shared" si="4"/>
        <v/>
      </c>
      <c r="Y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67"/>
      <c r="B14" s="73"/>
      <c r="C14" s="58" t="s">
        <v>78</v>
      </c>
      <c r="D14" s="74"/>
      <c r="E14" s="75"/>
      <c r="F14" s="75"/>
      <c r="G14" s="75"/>
      <c r="H14" s="75"/>
      <c r="I14" s="21"/>
      <c r="J14" s="152"/>
      <c r="K14" s="53"/>
      <c r="L14" s="71"/>
      <c r="M14" s="154"/>
      <c r="N14" s="72"/>
      <c r="O14" s="59" t="str">
        <f t="shared" si="0"/>
        <v/>
      </c>
      <c r="P14" s="72"/>
      <c r="Q14" s="54" t="str">
        <f t="shared" si="5"/>
        <v/>
      </c>
      <c r="R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60">
        <f t="shared" si="1"/>
        <v>0</v>
      </c>
      <c r="T14" s="61">
        <f t="shared" si="2"/>
        <v>0</v>
      </c>
      <c r="U14" s="56" t="str">
        <f>IF(M14="","",IF(N14&lt;  IF(T14&lt;1,1,ROUNDDOWN(T14,0) + IF((T14-ROUNDDOWN(T14,0))&lt;0.5,0,1))  *VLOOKUP($B$5,'(参考)諸謝金・宿泊費'!$B:$I,3,FALSE),
  N14,  IF(T14&lt;1,1,ROUNDDOWN(T14,0) + IF((T14-ROUNDDOWN(T14,0))&lt;0.5,0,1))  *VLOOKUP($B$5,'(参考)諸謝金・宿泊費'!$B:$I,3,FALSE)))</f>
        <v/>
      </c>
      <c r="V14" s="56" t="str">
        <f t="shared" si="3"/>
        <v/>
      </c>
      <c r="W14" s="56"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56" t="str">
        <f t="shared" si="4"/>
        <v/>
      </c>
      <c r="Y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77"/>
      <c r="B15" s="73"/>
      <c r="C15" s="58" t="s">
        <v>78</v>
      </c>
      <c r="D15" s="74"/>
      <c r="E15" s="70"/>
      <c r="F15" s="70"/>
      <c r="G15" s="70"/>
      <c r="H15" s="70"/>
      <c r="I15" s="21"/>
      <c r="J15" s="151"/>
      <c r="K15" s="53"/>
      <c r="L15" s="71"/>
      <c r="M15" s="154"/>
      <c r="N15" s="76"/>
      <c r="O15" s="59" t="str">
        <f t="shared" si="0"/>
        <v/>
      </c>
      <c r="P15" s="76"/>
      <c r="Q15" s="54" t="str">
        <f t="shared" si="5"/>
        <v/>
      </c>
      <c r="R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60">
        <f t="shared" si="1"/>
        <v>0</v>
      </c>
      <c r="T15" s="61">
        <f t="shared" si="2"/>
        <v>0</v>
      </c>
      <c r="U15" s="56" t="str">
        <f>IF(M15="","",IF(N15&lt;  IF(T15&lt;1,1,ROUNDDOWN(T15,0) + IF((T15-ROUNDDOWN(T15,0))&lt;0.5,0,1))  *VLOOKUP($B$5,'(参考)諸謝金・宿泊費'!$B:$I,3,FALSE),
  N15,  IF(T15&lt;1,1,ROUNDDOWN(T15,0) + IF((T15-ROUNDDOWN(T15,0))&lt;0.5,0,1))  *VLOOKUP($B$5,'(参考)諸謝金・宿泊費'!$B:$I,3,FALSE)))</f>
        <v/>
      </c>
      <c r="V15" s="56" t="str">
        <f t="shared" si="3"/>
        <v/>
      </c>
      <c r="W15" s="56"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56" t="str">
        <f t="shared" si="4"/>
        <v/>
      </c>
      <c r="Y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77"/>
      <c r="B16" s="73"/>
      <c r="C16" s="58" t="s">
        <v>78</v>
      </c>
      <c r="D16" s="74"/>
      <c r="E16" s="75"/>
      <c r="F16" s="75"/>
      <c r="G16" s="75"/>
      <c r="H16" s="75"/>
      <c r="I16" s="21"/>
      <c r="J16" s="152"/>
      <c r="K16" s="53"/>
      <c r="L16" s="71"/>
      <c r="M16" s="154"/>
      <c r="N16" s="76"/>
      <c r="O16" s="59" t="str">
        <f t="shared" si="0"/>
        <v/>
      </c>
      <c r="P16" s="76"/>
      <c r="Q16" s="54" t="str">
        <f t="shared" si="5"/>
        <v/>
      </c>
      <c r="R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60">
        <f t="shared" si="1"/>
        <v>0</v>
      </c>
      <c r="T16" s="61">
        <f t="shared" si="2"/>
        <v>0</v>
      </c>
      <c r="U16" s="56" t="str">
        <f>IF(M16="","",IF(N16&lt;  IF(T16&lt;1,1,ROUNDDOWN(T16,0) + IF((T16-ROUNDDOWN(T16,0))&lt;0.5,0,1))  *VLOOKUP($B$5,'(参考)諸謝金・宿泊費'!$B:$I,3,FALSE),
  N16,  IF(T16&lt;1,1,ROUNDDOWN(T16,0) + IF((T16-ROUNDDOWN(T16,0))&lt;0.5,0,1))  *VLOOKUP($B$5,'(参考)諸謝金・宿泊費'!$B:$I,3,FALSE)))</f>
        <v/>
      </c>
      <c r="V16" s="56" t="str">
        <f t="shared" si="3"/>
        <v/>
      </c>
      <c r="W16" s="56"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56" t="str">
        <f t="shared" si="4"/>
        <v/>
      </c>
      <c r="Y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77"/>
      <c r="B17" s="73"/>
      <c r="C17" s="58" t="s">
        <v>78</v>
      </c>
      <c r="D17" s="74"/>
      <c r="E17" s="75"/>
      <c r="F17" s="75"/>
      <c r="G17" s="78"/>
      <c r="H17" s="78"/>
      <c r="I17" s="21"/>
      <c r="J17" s="152"/>
      <c r="K17" s="79"/>
      <c r="L17" s="71"/>
      <c r="M17" s="154"/>
      <c r="N17" s="76"/>
      <c r="O17" s="59" t="str">
        <f t="shared" si="0"/>
        <v/>
      </c>
      <c r="P17" s="76"/>
      <c r="Q17" s="54" t="str">
        <f t="shared" si="5"/>
        <v/>
      </c>
      <c r="R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60">
        <f t="shared" si="1"/>
        <v>0</v>
      </c>
      <c r="T17" s="61">
        <f t="shared" si="2"/>
        <v>0</v>
      </c>
      <c r="U17" s="56" t="str">
        <f>IF(M17="","",IF(N17&lt;  IF(T17&lt;1,1,ROUNDDOWN(T17,0) + IF((T17-ROUNDDOWN(T17,0))&lt;0.5,0,1))  *VLOOKUP($B$5,'(参考)諸謝金・宿泊費'!$B:$I,3,FALSE),
  N17,  IF(T17&lt;1,1,ROUNDDOWN(T17,0) + IF((T17-ROUNDDOWN(T17,0))&lt;0.5,0,1))  *VLOOKUP($B$5,'(参考)諸謝金・宿泊費'!$B:$I,3,FALSE)))</f>
        <v/>
      </c>
      <c r="V17" s="56" t="str">
        <f t="shared" si="3"/>
        <v/>
      </c>
      <c r="W17" s="56"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56" t="str">
        <f t="shared" si="4"/>
        <v/>
      </c>
      <c r="Y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77"/>
      <c r="B18" s="73"/>
      <c r="C18" s="58" t="s">
        <v>78</v>
      </c>
      <c r="D18" s="74"/>
      <c r="E18" s="75"/>
      <c r="F18" s="75"/>
      <c r="G18" s="78"/>
      <c r="H18" s="78"/>
      <c r="I18" s="21"/>
      <c r="J18" s="152"/>
      <c r="K18" s="79"/>
      <c r="L18" s="71"/>
      <c r="M18" s="154"/>
      <c r="N18" s="76"/>
      <c r="O18" s="59" t="str">
        <f t="shared" si="0"/>
        <v/>
      </c>
      <c r="P18" s="76"/>
      <c r="Q18" s="54" t="str">
        <f t="shared" si="5"/>
        <v/>
      </c>
      <c r="R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60">
        <f t="shared" si="1"/>
        <v>0</v>
      </c>
      <c r="T18" s="61">
        <f t="shared" si="2"/>
        <v>0</v>
      </c>
      <c r="U18" s="56" t="str">
        <f>IF(M18="","",IF(N18&lt;  IF(T18&lt;1,1,ROUNDDOWN(T18,0) + IF((T18-ROUNDDOWN(T18,0))&lt;0.5,0,1))  *VLOOKUP($B$5,'(参考)諸謝金・宿泊費'!$B:$I,3,FALSE),
  N18,  IF(T18&lt;1,1,ROUNDDOWN(T18,0) + IF((T18-ROUNDDOWN(T18,0))&lt;0.5,0,1))  *VLOOKUP($B$5,'(参考)諸謝金・宿泊費'!$B:$I,3,FALSE)))</f>
        <v/>
      </c>
      <c r="V18" s="56" t="str">
        <f t="shared" si="3"/>
        <v/>
      </c>
      <c r="W18" s="56"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56" t="str">
        <f t="shared" si="4"/>
        <v/>
      </c>
      <c r="Y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thickBot="1">
      <c r="A19" s="77"/>
      <c r="B19" s="73"/>
      <c r="C19" s="58" t="s">
        <v>78</v>
      </c>
      <c r="D19" s="74"/>
      <c r="E19" s="75"/>
      <c r="F19" s="75"/>
      <c r="G19" s="75"/>
      <c r="H19" s="75"/>
      <c r="I19" s="21"/>
      <c r="J19" s="152"/>
      <c r="K19" s="79"/>
      <c r="L19" s="71"/>
      <c r="M19" s="155"/>
      <c r="N19" s="80"/>
      <c r="O19" s="81" t="str">
        <f t="shared" si="0"/>
        <v/>
      </c>
      <c r="P19" s="80"/>
      <c r="Q19" s="54" t="str">
        <f t="shared" si="5"/>
        <v/>
      </c>
      <c r="R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04">
        <f t="shared" si="1"/>
        <v>0</v>
      </c>
      <c r="T19" s="82">
        <f t="shared" si="2"/>
        <v>0</v>
      </c>
      <c r="U19" s="56" t="str">
        <f>IF(M19="","",IF(N19&lt;  IF(T19&lt;1,1,ROUNDDOWN(T19,0) + IF((T19-ROUNDDOWN(T19,0))&lt;0.5,0,1))  *VLOOKUP($B$5,'(参考)諸謝金・宿泊費'!$B:$I,3,FALSE),
  N19,  IF(T19&lt;1,1,ROUNDDOWN(T19,0) + IF((T19-ROUNDDOWN(T19,0))&lt;0.5,0,1))  *VLOOKUP($B$5,'(参考)諸謝金・宿泊費'!$B:$I,3,FALSE)))</f>
        <v/>
      </c>
      <c r="V19" s="56" t="str">
        <f t="shared" si="3"/>
        <v/>
      </c>
      <c r="W19" s="56"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56" t="str">
        <f t="shared" si="4"/>
        <v/>
      </c>
      <c r="Y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89" t="s">
        <v>103</v>
      </c>
      <c r="B20" s="190"/>
      <c r="C20" s="190"/>
      <c r="D20" s="190"/>
      <c r="E20" s="190"/>
      <c r="F20" s="190"/>
      <c r="G20" s="190"/>
      <c r="H20" s="191"/>
      <c r="I20" s="62"/>
      <c r="J20" s="83">
        <f>TRUNC(SUM(J8:J19),-0.1)</f>
        <v>0</v>
      </c>
      <c r="K20" s="63"/>
      <c r="L20" s="105">
        <f>SUM(L8:L19)</f>
        <v>0</v>
      </c>
      <c r="M20" s="84"/>
      <c r="N20" s="84">
        <f>SUM(N8:N19)</f>
        <v>0</v>
      </c>
      <c r="O20" s="84"/>
      <c r="P20" s="84">
        <f>SUM(P8:P19)</f>
        <v>0</v>
      </c>
      <c r="Q20" s="85"/>
      <c r="R20" s="86">
        <f t="shared" ref="R20:W20" si="6">SUM(R8:R19)</f>
        <v>0</v>
      </c>
      <c r="S20" s="105">
        <f t="shared" si="6"/>
        <v>0</v>
      </c>
      <c r="T20" s="84"/>
      <c r="U20" s="84">
        <f>SUM(U8:U19)</f>
        <v>0</v>
      </c>
      <c r="V20" s="85"/>
      <c r="W20" s="84">
        <f t="shared" si="6"/>
        <v>0</v>
      </c>
      <c r="X20" s="102"/>
      <c r="Y20" s="106">
        <f>SUM(Y8:Y19)</f>
        <v>0</v>
      </c>
    </row>
    <row r="21" spans="1:25" ht="16.5" thickBot="1">
      <c r="A21" s="210" t="s">
        <v>104</v>
      </c>
      <c r="B21" s="210"/>
      <c r="C21" s="210"/>
      <c r="D21" s="210"/>
      <c r="E21" s="210"/>
      <c r="F21" s="210"/>
      <c r="G21" s="210"/>
      <c r="H21" s="210"/>
      <c r="I21" s="210"/>
      <c r="J21" s="210"/>
      <c r="K21" s="210"/>
      <c r="L21" s="92"/>
      <c r="M21" s="64"/>
      <c r="N21" s="107"/>
      <c r="O21" s="64"/>
      <c r="P21" s="64"/>
      <c r="Q21" s="64"/>
      <c r="R21" s="64"/>
      <c r="S21" s="64"/>
      <c r="T21" s="64"/>
      <c r="U21" s="107"/>
      <c r="V21" s="64"/>
      <c r="W21" s="64"/>
      <c r="X21" s="64"/>
    </row>
    <row r="22" spans="1:25" ht="30" customHeight="1" thickBot="1">
      <c r="A22" s="27"/>
      <c r="B22" s="27"/>
      <c r="C22" s="32"/>
      <c r="D22" s="27"/>
      <c r="E22" s="27"/>
      <c r="F22" s="27"/>
      <c r="G22" s="27"/>
      <c r="H22" s="27"/>
      <c r="I22" s="27"/>
      <c r="J22" s="32"/>
      <c r="K22" s="32"/>
      <c r="L22" s="32"/>
      <c r="N22" s="108"/>
      <c r="O22" s="109"/>
      <c r="P22" s="211" t="s">
        <v>54</v>
      </c>
      <c r="Q22" s="212"/>
      <c r="R22" s="213">
        <f>SUM(L20,N20,P20,R20,O4)</f>
        <v>0</v>
      </c>
      <c r="S22" s="213"/>
      <c r="T22" s="214"/>
      <c r="U22" s="211" t="s">
        <v>105</v>
      </c>
      <c r="V22" s="215"/>
      <c r="W22" s="232">
        <f>SUM(S20,U20,W20,Y20,V4)</f>
        <v>0</v>
      </c>
      <c r="X22" s="213"/>
      <c r="Y22" s="214"/>
    </row>
    <row r="23" spans="1:25" ht="30" customHeight="1" thickBot="1">
      <c r="A23" s="27"/>
      <c r="B23" s="27"/>
      <c r="C23" s="32"/>
      <c r="D23" s="27"/>
      <c r="E23" s="27"/>
      <c r="F23" s="27"/>
      <c r="G23" s="27"/>
      <c r="H23" s="27"/>
      <c r="I23" s="27"/>
      <c r="J23" s="32"/>
      <c r="K23" s="32"/>
      <c r="L23" s="32"/>
      <c r="M23" s="65"/>
      <c r="N23" s="65"/>
      <c r="O23" s="65"/>
      <c r="P23" s="65"/>
      <c r="Q23" s="65"/>
      <c r="R23" s="65"/>
      <c r="S23" s="65"/>
      <c r="U23" s="211" t="s">
        <v>106</v>
      </c>
      <c r="V23" s="215"/>
      <c r="W23" s="232">
        <f>R22-W22</f>
        <v>0</v>
      </c>
      <c r="X23" s="213"/>
      <c r="Y23" s="214"/>
    </row>
    <row r="24" spans="1:25" ht="16.5" thickBot="1">
      <c r="A24" s="27"/>
      <c r="B24" s="27"/>
      <c r="C24" s="32"/>
      <c r="D24" s="27"/>
      <c r="E24" s="27"/>
      <c r="F24" s="27"/>
      <c r="G24" s="27"/>
      <c r="H24" s="27"/>
      <c r="I24" s="27"/>
      <c r="J24" s="32"/>
      <c r="K24" s="32"/>
      <c r="L24" s="32"/>
      <c r="M24" s="65"/>
      <c r="N24" s="65"/>
      <c r="O24" s="65"/>
      <c r="P24" s="65"/>
      <c r="Q24" s="65"/>
      <c r="R24" s="65"/>
      <c r="S24" s="65"/>
      <c r="T24" s="30"/>
      <c r="U24" s="30"/>
      <c r="V24" s="30"/>
      <c r="W24" s="30"/>
      <c r="X24" s="66"/>
    </row>
    <row r="25" spans="1:25" ht="30" customHeight="1">
      <c r="A25" s="259" t="s">
        <v>107</v>
      </c>
      <c r="B25" s="260"/>
      <c r="C25" s="260"/>
      <c r="D25" s="260"/>
      <c r="E25" s="260"/>
      <c r="F25" s="260"/>
      <c r="G25" s="260"/>
      <c r="H25" s="260"/>
      <c r="I25" s="260"/>
      <c r="J25" s="260"/>
      <c r="K25" s="261"/>
      <c r="L25" s="216" t="s">
        <v>108</v>
      </c>
      <c r="M25" s="217"/>
      <c r="N25" s="217"/>
      <c r="O25" s="217"/>
      <c r="P25" s="217"/>
      <c r="Q25" s="217"/>
      <c r="R25" s="217"/>
      <c r="S25" s="217"/>
      <c r="T25" s="217"/>
      <c r="U25" s="217"/>
      <c r="V25" s="217"/>
      <c r="W25" s="217"/>
      <c r="X25" s="217"/>
      <c r="Y25" s="220"/>
    </row>
    <row r="26" spans="1:25" ht="30" customHeight="1">
      <c r="A26" s="262"/>
      <c r="B26" s="263"/>
      <c r="C26" s="263"/>
      <c r="D26" s="263"/>
      <c r="E26" s="263"/>
      <c r="F26" s="263"/>
      <c r="G26" s="263"/>
      <c r="H26" s="263"/>
      <c r="I26" s="263"/>
      <c r="J26" s="263"/>
      <c r="K26" s="264"/>
      <c r="L26" s="268"/>
      <c r="M26" s="269"/>
      <c r="N26" s="269"/>
      <c r="O26" s="269"/>
      <c r="P26" s="269"/>
      <c r="Q26" s="269"/>
      <c r="R26" s="269"/>
      <c r="S26" s="269"/>
      <c r="T26" s="269"/>
      <c r="U26" s="269"/>
      <c r="V26" s="269"/>
      <c r="W26" s="269"/>
      <c r="X26" s="269"/>
      <c r="Y26" s="270"/>
    </row>
    <row r="27" spans="1:25" ht="30" customHeight="1">
      <c r="A27" s="262"/>
      <c r="B27" s="263"/>
      <c r="C27" s="263"/>
      <c r="D27" s="263"/>
      <c r="E27" s="263"/>
      <c r="F27" s="263"/>
      <c r="G27" s="263"/>
      <c r="H27" s="263"/>
      <c r="I27" s="263"/>
      <c r="J27" s="263"/>
      <c r="K27" s="264"/>
      <c r="L27" s="268"/>
      <c r="M27" s="269"/>
      <c r="N27" s="269"/>
      <c r="O27" s="269"/>
      <c r="P27" s="269"/>
      <c r="Q27" s="269"/>
      <c r="R27" s="269"/>
      <c r="S27" s="269"/>
      <c r="T27" s="269"/>
      <c r="U27" s="269"/>
      <c r="V27" s="269"/>
      <c r="W27" s="269"/>
      <c r="X27" s="269"/>
      <c r="Y27" s="270"/>
    </row>
    <row r="28" spans="1:25" ht="30" customHeight="1">
      <c r="A28" s="262"/>
      <c r="B28" s="263"/>
      <c r="C28" s="263"/>
      <c r="D28" s="263"/>
      <c r="E28" s="263"/>
      <c r="F28" s="263"/>
      <c r="G28" s="263"/>
      <c r="H28" s="263"/>
      <c r="I28" s="263"/>
      <c r="J28" s="263"/>
      <c r="K28" s="264"/>
      <c r="L28" s="268"/>
      <c r="M28" s="269"/>
      <c r="N28" s="269"/>
      <c r="O28" s="269"/>
      <c r="P28" s="269"/>
      <c r="Q28" s="269"/>
      <c r="R28" s="269"/>
      <c r="S28" s="269"/>
      <c r="T28" s="269"/>
      <c r="U28" s="269"/>
      <c r="V28" s="269"/>
      <c r="W28" s="269"/>
      <c r="X28" s="269"/>
      <c r="Y28" s="270"/>
    </row>
    <row r="29" spans="1:25" ht="30" customHeight="1">
      <c r="A29" s="262"/>
      <c r="B29" s="263"/>
      <c r="C29" s="263"/>
      <c r="D29" s="263"/>
      <c r="E29" s="263"/>
      <c r="F29" s="263"/>
      <c r="G29" s="263"/>
      <c r="H29" s="263"/>
      <c r="I29" s="263"/>
      <c r="J29" s="263"/>
      <c r="K29" s="264"/>
      <c r="L29" s="268"/>
      <c r="M29" s="269"/>
      <c r="N29" s="269"/>
      <c r="O29" s="269"/>
      <c r="P29" s="269"/>
      <c r="Q29" s="269"/>
      <c r="R29" s="269"/>
      <c r="S29" s="269"/>
      <c r="T29" s="269"/>
      <c r="U29" s="269"/>
      <c r="V29" s="269"/>
      <c r="W29" s="269"/>
      <c r="X29" s="269"/>
      <c r="Y29" s="270"/>
    </row>
    <row r="30" spans="1:25" ht="30" customHeight="1">
      <c r="A30" s="262"/>
      <c r="B30" s="263"/>
      <c r="C30" s="263"/>
      <c r="D30" s="263"/>
      <c r="E30" s="263"/>
      <c r="F30" s="263"/>
      <c r="G30" s="263"/>
      <c r="H30" s="263"/>
      <c r="I30" s="263"/>
      <c r="J30" s="263"/>
      <c r="K30" s="264"/>
      <c r="L30" s="268"/>
      <c r="M30" s="269"/>
      <c r="N30" s="269"/>
      <c r="O30" s="269"/>
      <c r="P30" s="269"/>
      <c r="Q30" s="269"/>
      <c r="R30" s="269"/>
      <c r="S30" s="269"/>
      <c r="T30" s="269"/>
      <c r="U30" s="269"/>
      <c r="V30" s="269"/>
      <c r="W30" s="269"/>
      <c r="X30" s="269"/>
      <c r="Y30" s="270"/>
    </row>
    <row r="31" spans="1:25" ht="30" customHeight="1">
      <c r="A31" s="262"/>
      <c r="B31" s="263"/>
      <c r="C31" s="263"/>
      <c r="D31" s="263"/>
      <c r="E31" s="263"/>
      <c r="F31" s="263"/>
      <c r="G31" s="263"/>
      <c r="H31" s="263"/>
      <c r="I31" s="263"/>
      <c r="J31" s="263"/>
      <c r="K31" s="264"/>
      <c r="L31" s="268"/>
      <c r="M31" s="269"/>
      <c r="N31" s="269"/>
      <c r="O31" s="269"/>
      <c r="P31" s="269"/>
      <c r="Q31" s="269"/>
      <c r="R31" s="269"/>
      <c r="S31" s="269"/>
      <c r="T31" s="269"/>
      <c r="U31" s="269"/>
      <c r="V31" s="269"/>
      <c r="W31" s="269"/>
      <c r="X31" s="269"/>
      <c r="Y31" s="270"/>
    </row>
    <row r="32" spans="1:25" ht="30" customHeight="1">
      <c r="A32" s="262"/>
      <c r="B32" s="263"/>
      <c r="C32" s="263"/>
      <c r="D32" s="263"/>
      <c r="E32" s="263"/>
      <c r="F32" s="263"/>
      <c r="G32" s="263"/>
      <c r="H32" s="263"/>
      <c r="I32" s="263"/>
      <c r="J32" s="263"/>
      <c r="K32" s="264"/>
      <c r="L32" s="268"/>
      <c r="M32" s="269"/>
      <c r="N32" s="269"/>
      <c r="O32" s="269"/>
      <c r="P32" s="269"/>
      <c r="Q32" s="269"/>
      <c r="R32" s="269"/>
      <c r="S32" s="269"/>
      <c r="T32" s="269"/>
      <c r="U32" s="269"/>
      <c r="V32" s="269"/>
      <c r="W32" s="269"/>
      <c r="X32" s="269"/>
      <c r="Y32" s="270"/>
    </row>
    <row r="33" spans="1:25" ht="30" customHeight="1">
      <c r="A33" s="262"/>
      <c r="B33" s="263"/>
      <c r="C33" s="263"/>
      <c r="D33" s="263"/>
      <c r="E33" s="263"/>
      <c r="F33" s="263"/>
      <c r="G33" s="263"/>
      <c r="H33" s="263"/>
      <c r="I33" s="263"/>
      <c r="J33" s="263"/>
      <c r="K33" s="264"/>
      <c r="L33" s="268"/>
      <c r="M33" s="269"/>
      <c r="N33" s="269"/>
      <c r="O33" s="269"/>
      <c r="P33" s="269"/>
      <c r="Q33" s="269"/>
      <c r="R33" s="269"/>
      <c r="S33" s="269"/>
      <c r="T33" s="269"/>
      <c r="U33" s="269"/>
      <c r="V33" s="269"/>
      <c r="W33" s="269"/>
      <c r="X33" s="269"/>
      <c r="Y33" s="270"/>
    </row>
    <row r="34" spans="1:25" ht="30" customHeight="1">
      <c r="A34" s="262"/>
      <c r="B34" s="263"/>
      <c r="C34" s="263"/>
      <c r="D34" s="263"/>
      <c r="E34" s="263"/>
      <c r="F34" s="263"/>
      <c r="G34" s="263"/>
      <c r="H34" s="263"/>
      <c r="I34" s="263"/>
      <c r="J34" s="263"/>
      <c r="K34" s="264"/>
      <c r="L34" s="268"/>
      <c r="M34" s="269"/>
      <c r="N34" s="269"/>
      <c r="O34" s="269"/>
      <c r="P34" s="269"/>
      <c r="Q34" s="269"/>
      <c r="R34" s="269"/>
      <c r="S34" s="269"/>
      <c r="T34" s="269"/>
      <c r="U34" s="269"/>
      <c r="V34" s="269"/>
      <c r="W34" s="269"/>
      <c r="X34" s="269"/>
      <c r="Y34" s="270"/>
    </row>
    <row r="35" spans="1:25" ht="30" customHeight="1">
      <c r="A35" s="262"/>
      <c r="B35" s="263"/>
      <c r="C35" s="263"/>
      <c r="D35" s="263"/>
      <c r="E35" s="263"/>
      <c r="F35" s="263"/>
      <c r="G35" s="263"/>
      <c r="H35" s="263"/>
      <c r="I35" s="263"/>
      <c r="J35" s="263"/>
      <c r="K35" s="264"/>
      <c r="L35" s="268"/>
      <c r="M35" s="269"/>
      <c r="N35" s="269"/>
      <c r="O35" s="269"/>
      <c r="P35" s="269"/>
      <c r="Q35" s="269"/>
      <c r="R35" s="269"/>
      <c r="S35" s="269"/>
      <c r="T35" s="269"/>
      <c r="U35" s="269"/>
      <c r="V35" s="269"/>
      <c r="W35" s="269"/>
      <c r="X35" s="269"/>
      <c r="Y35" s="270"/>
    </row>
    <row r="36" spans="1:25" ht="30" customHeight="1">
      <c r="A36" s="262"/>
      <c r="B36" s="263"/>
      <c r="C36" s="263"/>
      <c r="D36" s="263"/>
      <c r="E36" s="263"/>
      <c r="F36" s="263"/>
      <c r="G36" s="263"/>
      <c r="H36" s="263"/>
      <c r="I36" s="263"/>
      <c r="J36" s="263"/>
      <c r="K36" s="264"/>
      <c r="L36" s="268"/>
      <c r="M36" s="269"/>
      <c r="N36" s="269"/>
      <c r="O36" s="269"/>
      <c r="P36" s="269"/>
      <c r="Q36" s="269"/>
      <c r="R36" s="269"/>
      <c r="S36" s="269"/>
      <c r="T36" s="269"/>
      <c r="U36" s="269"/>
      <c r="V36" s="269"/>
      <c r="W36" s="269"/>
      <c r="X36" s="269"/>
      <c r="Y36" s="270"/>
    </row>
    <row r="37" spans="1:25" ht="30" customHeight="1">
      <c r="A37" s="262"/>
      <c r="B37" s="263"/>
      <c r="C37" s="263"/>
      <c r="D37" s="263"/>
      <c r="E37" s="263"/>
      <c r="F37" s="263"/>
      <c r="G37" s="263"/>
      <c r="H37" s="263"/>
      <c r="I37" s="263"/>
      <c r="J37" s="263"/>
      <c r="K37" s="264"/>
      <c r="L37" s="268"/>
      <c r="M37" s="269"/>
      <c r="N37" s="269"/>
      <c r="O37" s="269"/>
      <c r="P37" s="269"/>
      <c r="Q37" s="269"/>
      <c r="R37" s="269"/>
      <c r="S37" s="269"/>
      <c r="T37" s="269"/>
      <c r="U37" s="269"/>
      <c r="V37" s="269"/>
      <c r="W37" s="269"/>
      <c r="X37" s="269"/>
      <c r="Y37" s="270"/>
    </row>
    <row r="38" spans="1:25" ht="30" customHeight="1">
      <c r="A38" s="262"/>
      <c r="B38" s="263"/>
      <c r="C38" s="263"/>
      <c r="D38" s="263"/>
      <c r="E38" s="263"/>
      <c r="F38" s="263"/>
      <c r="G38" s="263"/>
      <c r="H38" s="263"/>
      <c r="I38" s="263"/>
      <c r="J38" s="263"/>
      <c r="K38" s="264"/>
      <c r="L38" s="268"/>
      <c r="M38" s="269"/>
      <c r="N38" s="269"/>
      <c r="O38" s="269"/>
      <c r="P38" s="269"/>
      <c r="Q38" s="269"/>
      <c r="R38" s="269"/>
      <c r="S38" s="269"/>
      <c r="T38" s="269"/>
      <c r="U38" s="269"/>
      <c r="V38" s="269"/>
      <c r="W38" s="269"/>
      <c r="X38" s="269"/>
      <c r="Y38" s="270"/>
    </row>
    <row r="39" spans="1:25" ht="30" customHeight="1">
      <c r="A39" s="262"/>
      <c r="B39" s="263"/>
      <c r="C39" s="263"/>
      <c r="D39" s="263"/>
      <c r="E39" s="263"/>
      <c r="F39" s="263"/>
      <c r="G39" s="263"/>
      <c r="H39" s="263"/>
      <c r="I39" s="263"/>
      <c r="J39" s="263"/>
      <c r="K39" s="264"/>
      <c r="L39" s="268"/>
      <c r="M39" s="269"/>
      <c r="N39" s="269"/>
      <c r="O39" s="269"/>
      <c r="P39" s="269"/>
      <c r="Q39" s="269"/>
      <c r="R39" s="269"/>
      <c r="S39" s="269"/>
      <c r="T39" s="269"/>
      <c r="U39" s="269"/>
      <c r="V39" s="269"/>
      <c r="W39" s="269"/>
      <c r="X39" s="269"/>
      <c r="Y39" s="270"/>
    </row>
    <row r="40" spans="1:25" ht="30" customHeight="1">
      <c r="A40" s="262"/>
      <c r="B40" s="263"/>
      <c r="C40" s="263"/>
      <c r="D40" s="263"/>
      <c r="E40" s="263"/>
      <c r="F40" s="263"/>
      <c r="G40" s="263"/>
      <c r="H40" s="263"/>
      <c r="I40" s="263"/>
      <c r="J40" s="263"/>
      <c r="K40" s="264"/>
      <c r="L40" s="268"/>
      <c r="M40" s="269"/>
      <c r="N40" s="269"/>
      <c r="O40" s="269"/>
      <c r="P40" s="269"/>
      <c r="Q40" s="269"/>
      <c r="R40" s="269"/>
      <c r="S40" s="269"/>
      <c r="T40" s="269"/>
      <c r="U40" s="269"/>
      <c r="V40" s="269"/>
      <c r="W40" s="269"/>
      <c r="X40" s="269"/>
      <c r="Y40" s="270"/>
    </row>
    <row r="41" spans="1:25" ht="30" customHeight="1">
      <c r="A41" s="262"/>
      <c r="B41" s="263"/>
      <c r="C41" s="263"/>
      <c r="D41" s="263"/>
      <c r="E41" s="263"/>
      <c r="F41" s="263"/>
      <c r="G41" s="263"/>
      <c r="H41" s="263"/>
      <c r="I41" s="263"/>
      <c r="J41" s="263"/>
      <c r="K41" s="264"/>
      <c r="L41" s="268"/>
      <c r="M41" s="269"/>
      <c r="N41" s="269"/>
      <c r="O41" s="269"/>
      <c r="P41" s="269"/>
      <c r="Q41" s="269"/>
      <c r="R41" s="269"/>
      <c r="S41" s="269"/>
      <c r="T41" s="269"/>
      <c r="U41" s="269"/>
      <c r="V41" s="269"/>
      <c r="W41" s="269"/>
      <c r="X41" s="269"/>
      <c r="Y41" s="270"/>
    </row>
    <row r="42" spans="1:25" ht="30" customHeight="1">
      <c r="A42" s="262"/>
      <c r="B42" s="263"/>
      <c r="C42" s="263"/>
      <c r="D42" s="263"/>
      <c r="E42" s="263"/>
      <c r="F42" s="263"/>
      <c r="G42" s="263"/>
      <c r="H42" s="263"/>
      <c r="I42" s="263"/>
      <c r="J42" s="263"/>
      <c r="K42" s="264"/>
      <c r="L42" s="268"/>
      <c r="M42" s="269"/>
      <c r="N42" s="269"/>
      <c r="O42" s="269"/>
      <c r="P42" s="269"/>
      <c r="Q42" s="269"/>
      <c r="R42" s="269"/>
      <c r="S42" s="269"/>
      <c r="T42" s="269"/>
      <c r="U42" s="269"/>
      <c r="V42" s="269"/>
      <c r="W42" s="269"/>
      <c r="X42" s="269"/>
      <c r="Y42" s="270"/>
    </row>
    <row r="43" spans="1:25" ht="30" customHeight="1">
      <c r="A43" s="262"/>
      <c r="B43" s="263"/>
      <c r="C43" s="263"/>
      <c r="D43" s="263"/>
      <c r="E43" s="263"/>
      <c r="F43" s="263"/>
      <c r="G43" s="263"/>
      <c r="H43" s="263"/>
      <c r="I43" s="263"/>
      <c r="J43" s="263"/>
      <c r="K43" s="264"/>
      <c r="L43" s="268"/>
      <c r="M43" s="269"/>
      <c r="N43" s="269"/>
      <c r="O43" s="269"/>
      <c r="P43" s="269"/>
      <c r="Q43" s="269"/>
      <c r="R43" s="269"/>
      <c r="S43" s="269"/>
      <c r="T43" s="269"/>
      <c r="U43" s="269"/>
      <c r="V43" s="269"/>
      <c r="W43" s="269"/>
      <c r="X43" s="269"/>
      <c r="Y43" s="270"/>
    </row>
    <row r="44" spans="1:25" ht="30" customHeight="1">
      <c r="A44" s="262"/>
      <c r="B44" s="263"/>
      <c r="C44" s="263"/>
      <c r="D44" s="263"/>
      <c r="E44" s="263"/>
      <c r="F44" s="263"/>
      <c r="G44" s="263"/>
      <c r="H44" s="263"/>
      <c r="I44" s="263"/>
      <c r="J44" s="263"/>
      <c r="K44" s="264"/>
      <c r="L44" s="268"/>
      <c r="M44" s="269"/>
      <c r="N44" s="269"/>
      <c r="O44" s="269"/>
      <c r="P44" s="269"/>
      <c r="Q44" s="269"/>
      <c r="R44" s="269"/>
      <c r="S44" s="269"/>
      <c r="T44" s="269"/>
      <c r="U44" s="269"/>
      <c r="V44" s="269"/>
      <c r="W44" s="269"/>
      <c r="X44" s="269"/>
      <c r="Y44" s="270"/>
    </row>
    <row r="45" spans="1:25" ht="30" customHeight="1" thickBot="1">
      <c r="A45" s="265"/>
      <c r="B45" s="266"/>
      <c r="C45" s="266"/>
      <c r="D45" s="266"/>
      <c r="E45" s="266"/>
      <c r="F45" s="266"/>
      <c r="G45" s="266"/>
      <c r="H45" s="266"/>
      <c r="I45" s="266"/>
      <c r="J45" s="266"/>
      <c r="K45" s="267"/>
      <c r="L45" s="271"/>
      <c r="M45" s="272"/>
      <c r="N45" s="272"/>
      <c r="O45" s="272"/>
      <c r="P45" s="272"/>
      <c r="Q45" s="272"/>
      <c r="R45" s="272"/>
      <c r="S45" s="272"/>
      <c r="T45" s="272"/>
      <c r="U45" s="272"/>
      <c r="V45" s="272"/>
      <c r="W45" s="272"/>
      <c r="X45" s="272"/>
      <c r="Y45" s="273"/>
    </row>
    <row r="46" spans="1:25" ht="30" customHeight="1">
      <c r="A46" s="258" t="s">
        <v>109</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row>
  </sheetData>
  <sheetProtection sheet="1"/>
  <protectedRanges>
    <protectedRange sqref="L26 A8:B19 I5 K5 P8:P19 A26 D15:N19 D8:L14" name="範囲1"/>
    <protectedRange sqref="M8:N14" name="範囲1_1"/>
  </protectedRanges>
  <mergeCells count="30">
    <mergeCell ref="A20:H20"/>
    <mergeCell ref="A2:X2"/>
    <mergeCell ref="B4:D4"/>
    <mergeCell ref="A46:Y46"/>
    <mergeCell ref="A26:K45"/>
    <mergeCell ref="A21:K21"/>
    <mergeCell ref="A25:K25"/>
    <mergeCell ref="W22:Y22"/>
    <mergeCell ref="W23:Y23"/>
    <mergeCell ref="L25:Y25"/>
    <mergeCell ref="L26:Y45"/>
    <mergeCell ref="U22:V22"/>
    <mergeCell ref="R22:T22"/>
    <mergeCell ref="P22:Q22"/>
    <mergeCell ref="U23:V23"/>
    <mergeCell ref="A1:K1"/>
    <mergeCell ref="L3:R3"/>
    <mergeCell ref="L4:N4"/>
    <mergeCell ref="O4:R4"/>
    <mergeCell ref="X5:Y5"/>
    <mergeCell ref="S3:Y3"/>
    <mergeCell ref="S4:U4"/>
    <mergeCell ref="V4:Y4"/>
    <mergeCell ref="B5:D5"/>
    <mergeCell ref="M5:N5"/>
    <mergeCell ref="O5:P5"/>
    <mergeCell ref="T5:U5"/>
    <mergeCell ref="V5:W5"/>
    <mergeCell ref="Q5:R5"/>
    <mergeCell ref="S1:Y1"/>
  </mergeCells>
  <phoneticPr fontId="6"/>
  <conditionalFormatting sqref="A8:B19 P8:P19">
    <cfRule type="containsBlanks" dxfId="11" priority="18">
      <formula>LEN(TRIM(A8))=0</formula>
    </cfRule>
  </conditionalFormatting>
  <conditionalFormatting sqref="D8:N19">
    <cfRule type="containsBlanks" dxfId="10" priority="1">
      <formula>LEN(TRIM(D8))=0</formula>
    </cfRule>
  </conditionalFormatting>
  <conditionalFormatting sqref="I5 K5">
    <cfRule type="containsBlanks" dxfId="9" priority="2">
      <formula>LEN(TRIM(I5))=0</formula>
    </cfRule>
  </conditionalFormatting>
  <conditionalFormatting sqref="S8:S19">
    <cfRule type="containsBlanks" dxfId="8" priority="3">
      <formula>LEN(TRIM(S8))=0</formula>
    </cfRule>
  </conditionalFormatting>
  <dataValidations count="2">
    <dataValidation type="list" allowBlank="1" showInputMessage="1" showErrorMessage="1" sqref="K8:K19" xr:uid="{1CC39EFD-540A-4CF3-8126-8B6C08257C51}">
      <formula1>"有,無"</formula1>
    </dataValidation>
    <dataValidation type="list" allowBlank="1" showInputMessage="1" showErrorMessage="1" sqref="I5 K5" xr:uid="{F7272239-3D98-42B9-B301-D762932966B7}">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7572689-FEBF-4F36-A5ED-35E4755EBD6A}">
          <x14:formula1>
            <xm:f>'(参考)諸謝金・宿泊費'!$I$2:$BC$2</xm:f>
          </x14:formula1>
          <xm:sqref>I8:I19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083AD-6B14-4A4A-8E58-112F4C762926}">
  <sheetPr>
    <tabColor rgb="FFFFFF00"/>
    <pageSetUpPr fitToPage="1"/>
  </sheetPr>
  <dimension ref="A1:Y46"/>
  <sheetViews>
    <sheetView showZeros="0" view="pageBreakPreview" zoomScaleNormal="85" zoomScaleSheetLayoutView="100" workbookViewId="0">
      <selection activeCell="S1" sqref="S1:Y1"/>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25" ht="15.75">
      <c r="A1" s="162" t="s">
        <v>0</v>
      </c>
      <c r="B1" s="162"/>
      <c r="C1" s="162"/>
      <c r="D1" s="162"/>
      <c r="E1" s="162"/>
      <c r="F1" s="162"/>
      <c r="G1" s="162"/>
      <c r="H1" s="162"/>
      <c r="I1" s="162"/>
      <c r="J1" s="162"/>
      <c r="K1" s="162"/>
      <c r="L1" s="11"/>
      <c r="M1" s="28"/>
      <c r="N1" s="28"/>
      <c r="O1" s="28"/>
      <c r="P1" s="28"/>
      <c r="Q1" s="28"/>
      <c r="S1" s="233" t="str">
        <f>'報告書(車)'!U5&amp;"　"&amp;'報告書(車)'!U6</f>
        <v>　</v>
      </c>
      <c r="T1" s="233"/>
      <c r="U1" s="233"/>
      <c r="V1" s="233"/>
      <c r="W1" s="233"/>
      <c r="X1" s="233"/>
      <c r="Y1" s="233"/>
    </row>
    <row r="2" spans="1:25" ht="15.75">
      <c r="A2" s="192" t="s">
        <v>115</v>
      </c>
      <c r="B2" s="163"/>
      <c r="C2" s="163"/>
      <c r="D2" s="163"/>
      <c r="E2" s="163"/>
      <c r="F2" s="163"/>
      <c r="G2" s="163"/>
      <c r="H2" s="163"/>
      <c r="I2" s="163"/>
      <c r="J2" s="163"/>
      <c r="K2" s="163"/>
      <c r="L2" s="163"/>
      <c r="M2" s="163"/>
      <c r="N2" s="163"/>
      <c r="O2" s="163"/>
      <c r="P2" s="163"/>
      <c r="Q2" s="163"/>
      <c r="R2" s="163"/>
      <c r="S2" s="163"/>
      <c r="T2" s="163"/>
      <c r="U2" s="163"/>
      <c r="V2" s="163"/>
      <c r="W2" s="163"/>
      <c r="X2" s="163"/>
    </row>
    <row r="3" spans="1:25" ht="30" customHeight="1">
      <c r="E3" s="29"/>
      <c r="F3" s="29"/>
      <c r="I3" s="96"/>
      <c r="J3" s="96"/>
      <c r="K3" s="97"/>
      <c r="L3" s="246" t="s">
        <v>63</v>
      </c>
      <c r="M3" s="247"/>
      <c r="N3" s="247"/>
      <c r="O3" s="247"/>
      <c r="P3" s="247"/>
      <c r="Q3" s="247"/>
      <c r="R3" s="248"/>
      <c r="S3" s="249" t="s">
        <v>64</v>
      </c>
      <c r="T3" s="250"/>
      <c r="U3" s="250"/>
      <c r="V3" s="250"/>
      <c r="W3" s="250"/>
      <c r="X3" s="250"/>
      <c r="Y3" s="251"/>
    </row>
    <row r="4" spans="1:25" ht="30" customHeight="1" thickBot="1">
      <c r="A4" s="31" t="s">
        <v>65</v>
      </c>
      <c r="B4" s="252">
        <f>'報告書(車)'!Y19</f>
        <v>0</v>
      </c>
      <c r="C4" s="252"/>
      <c r="D4" s="252"/>
      <c r="E4" s="27"/>
      <c r="F4" s="27"/>
      <c r="L4" s="253" t="s">
        <v>66</v>
      </c>
      <c r="M4" s="254"/>
      <c r="N4" s="254"/>
      <c r="O4" s="255">
        <f>J20*18</f>
        <v>0</v>
      </c>
      <c r="P4" s="255"/>
      <c r="Q4" s="255"/>
      <c r="R4" s="256"/>
      <c r="S4" s="253" t="s">
        <v>66</v>
      </c>
      <c r="T4" s="254"/>
      <c r="U4" s="254"/>
      <c r="V4" s="257">
        <f>O4</f>
        <v>0</v>
      </c>
      <c r="W4" s="255"/>
      <c r="X4" s="255"/>
      <c r="Y4" s="256"/>
    </row>
    <row r="5" spans="1:25" ht="30" customHeight="1" thickBot="1">
      <c r="A5" s="31" t="s">
        <v>67</v>
      </c>
      <c r="B5" s="252">
        <f>'報告書(車)'!N19</f>
        <v>0</v>
      </c>
      <c r="C5" s="252"/>
      <c r="D5" s="252"/>
      <c r="E5" s="27"/>
      <c r="F5" s="27"/>
      <c r="G5" s="27"/>
      <c r="H5" s="98" t="s">
        <v>68</v>
      </c>
      <c r="I5" s="99"/>
      <c r="J5" s="100" t="s">
        <v>70</v>
      </c>
      <c r="K5" s="101"/>
      <c r="L5" s="40" t="s">
        <v>71</v>
      </c>
      <c r="M5" s="208" t="s">
        <v>72</v>
      </c>
      <c r="N5" s="207"/>
      <c r="O5" s="196" t="s">
        <v>73</v>
      </c>
      <c r="P5" s="207"/>
      <c r="Q5" s="196" t="s">
        <v>74</v>
      </c>
      <c r="R5" s="197"/>
      <c r="S5" s="40" t="s">
        <v>71</v>
      </c>
      <c r="T5" s="208" t="s">
        <v>72</v>
      </c>
      <c r="U5" s="207"/>
      <c r="V5" s="196" t="s">
        <v>73</v>
      </c>
      <c r="W5" s="207"/>
      <c r="X5" s="196" t="s">
        <v>74</v>
      </c>
      <c r="Y5" s="197"/>
    </row>
    <row r="6" spans="1:25" ht="30" customHeight="1">
      <c r="A6" s="33" t="s">
        <v>76</v>
      </c>
      <c r="B6" s="34" t="s">
        <v>77</v>
      </c>
      <c r="C6" s="35" t="s">
        <v>78</v>
      </c>
      <c r="D6" s="36" t="s">
        <v>79</v>
      </c>
      <c r="E6" s="37" t="s">
        <v>80</v>
      </c>
      <c r="F6" s="37" t="s">
        <v>81</v>
      </c>
      <c r="G6" s="38" t="s">
        <v>82</v>
      </c>
      <c r="H6" s="37" t="s">
        <v>81</v>
      </c>
      <c r="I6" s="37" t="s">
        <v>83</v>
      </c>
      <c r="J6" s="39" t="s">
        <v>84</v>
      </c>
      <c r="K6" s="39" t="s">
        <v>85</v>
      </c>
      <c r="L6" s="93" t="s">
        <v>86</v>
      </c>
      <c r="M6" s="88" t="s">
        <v>87</v>
      </c>
      <c r="N6" s="41" t="s">
        <v>88</v>
      </c>
      <c r="O6" s="41" t="s">
        <v>89</v>
      </c>
      <c r="P6" s="41" t="s">
        <v>88</v>
      </c>
      <c r="Q6" s="41" t="s">
        <v>89</v>
      </c>
      <c r="R6" s="94" t="s">
        <v>90</v>
      </c>
      <c r="S6" s="93" t="s">
        <v>86</v>
      </c>
      <c r="T6" s="88" t="s">
        <v>87</v>
      </c>
      <c r="U6" s="41" t="s">
        <v>90</v>
      </c>
      <c r="V6" s="41" t="s">
        <v>89</v>
      </c>
      <c r="W6" s="41" t="s">
        <v>92</v>
      </c>
      <c r="X6" s="41" t="s">
        <v>89</v>
      </c>
      <c r="Y6" s="94" t="s">
        <v>90</v>
      </c>
    </row>
    <row r="7" spans="1:25" s="51" customFormat="1" ht="15.75">
      <c r="A7" s="42"/>
      <c r="B7" s="43"/>
      <c r="C7" s="44"/>
      <c r="D7" s="45"/>
      <c r="E7" s="46"/>
      <c r="F7" s="46"/>
      <c r="G7" s="47"/>
      <c r="H7" s="46"/>
      <c r="I7" s="46"/>
      <c r="J7" s="48" t="s">
        <v>93</v>
      </c>
      <c r="K7" s="43"/>
      <c r="L7" s="42" t="s">
        <v>94</v>
      </c>
      <c r="M7" s="50" t="s">
        <v>95</v>
      </c>
      <c r="N7" s="49" t="s">
        <v>94</v>
      </c>
      <c r="O7" s="49" t="s">
        <v>96</v>
      </c>
      <c r="P7" s="50" t="s">
        <v>94</v>
      </c>
      <c r="Q7" s="49" t="s">
        <v>96</v>
      </c>
      <c r="R7" s="95" t="s">
        <v>94</v>
      </c>
      <c r="S7" s="103" t="s">
        <v>94</v>
      </c>
      <c r="T7" s="50" t="s">
        <v>95</v>
      </c>
      <c r="U7" s="49" t="s">
        <v>94</v>
      </c>
      <c r="V7" s="49" t="s">
        <v>96</v>
      </c>
      <c r="W7" s="50" t="s">
        <v>94</v>
      </c>
      <c r="X7" s="49" t="s">
        <v>96</v>
      </c>
      <c r="Y7" s="95" t="s">
        <v>94</v>
      </c>
    </row>
    <row r="8" spans="1:25" ht="30" customHeight="1">
      <c r="A8" s="67"/>
      <c r="B8" s="68"/>
      <c r="C8" s="52" t="s">
        <v>78</v>
      </c>
      <c r="D8" s="69"/>
      <c r="E8" s="70"/>
      <c r="F8" s="70"/>
      <c r="G8" s="70"/>
      <c r="H8" s="70"/>
      <c r="I8" s="21"/>
      <c r="J8" s="151"/>
      <c r="K8" s="53"/>
      <c r="L8" s="71"/>
      <c r="M8" s="153"/>
      <c r="N8" s="72"/>
      <c r="O8" s="54" t="str">
        <f t="shared" ref="O8:O19" si="0">IF(I8="","",1)</f>
        <v/>
      </c>
      <c r="P8" s="72"/>
      <c r="Q8" s="54" t="str">
        <f>IF(O8="","",1)</f>
        <v/>
      </c>
      <c r="R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55">
        <f t="shared" ref="S8:S19" si="1">L8</f>
        <v>0</v>
      </c>
      <c r="T8" s="56" t="str">
        <f>IF(M8="", "", IF(M8&lt;0.5, 1, INT(M8) + IF(MOD(M8,1)&gt;=0.5, 1, 0)))</f>
        <v/>
      </c>
      <c r="U8" s="56" t="str">
        <f>IF(M8="","",IF(N8&lt;  IF(T8&lt;1,1,ROUNDDOWN(T8,0) + IF((T8-ROUNDDOWN(T8,0))&lt;0.5,0,1))  *VLOOKUP($B$5,'(参考)諸謝金・宿泊費'!$B:$I,3,FALSE),
  N8,  IF(T8&lt;1,1,ROUNDDOWN(T8,0) + IF((T8-ROUNDDOWN(T8,0))&lt;0.5,0,1))  *VLOOKUP($B$5,'(参考)諸謝金・宿泊費'!$B:$I,3,FALSE)))</f>
        <v/>
      </c>
      <c r="V8" s="56" t="str">
        <f t="shared" ref="V8:V18" si="2">O8</f>
        <v/>
      </c>
      <c r="W8" s="5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56" t="str">
        <f t="shared" ref="X8:X19" si="3">Q8</f>
        <v/>
      </c>
      <c r="Y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67"/>
      <c r="B9" s="73"/>
      <c r="C9" s="58" t="s">
        <v>78</v>
      </c>
      <c r="D9" s="74"/>
      <c r="E9" s="75"/>
      <c r="F9" s="75"/>
      <c r="G9" s="75"/>
      <c r="H9" s="75"/>
      <c r="I9" s="21"/>
      <c r="J9" s="152"/>
      <c r="K9" s="53"/>
      <c r="L9" s="71"/>
      <c r="M9" s="154"/>
      <c r="N9" s="72"/>
      <c r="O9" s="59" t="str">
        <f t="shared" si="0"/>
        <v/>
      </c>
      <c r="P9" s="72"/>
      <c r="Q9" s="54" t="str">
        <f t="shared" ref="Q9:Q19" si="4">IF(O9="","",1)</f>
        <v/>
      </c>
      <c r="R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60">
        <f t="shared" si="1"/>
        <v>0</v>
      </c>
      <c r="T9" s="56" t="str">
        <f t="shared" ref="T9:T19" si="5">IF(M9="", "", IF(M9&lt;0.5, 1, INT(M9) + IF(MOD(M9,1)&gt;=0.5, 1, 0)))</f>
        <v/>
      </c>
      <c r="U9" s="56" t="str">
        <f>IF(M9="","",IF(N9&lt;  IF(T9&lt;1,1,ROUNDDOWN(T9,0) + IF((T9-ROUNDDOWN(T9,0))&lt;0.5,0,1))  *VLOOKUP($B$5,'(参考)諸謝金・宿泊費'!$B:$I,3,FALSE),
  N9,  IF(T9&lt;1,1,ROUNDDOWN(T9,0) + IF((T9-ROUNDDOWN(T9,0))&lt;0.5,0,1))  *VLOOKUP($B$5,'(参考)諸謝金・宿泊費'!$B:$I,3,FALSE)))</f>
        <v/>
      </c>
      <c r="V9" s="56" t="str">
        <f t="shared" si="2"/>
        <v/>
      </c>
      <c r="W9" s="56"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56" t="str">
        <f t="shared" si="3"/>
        <v/>
      </c>
      <c r="Y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77"/>
      <c r="B10" s="73"/>
      <c r="C10" s="58" t="s">
        <v>78</v>
      </c>
      <c r="D10" s="74"/>
      <c r="E10" s="70"/>
      <c r="F10" s="70"/>
      <c r="G10" s="70"/>
      <c r="H10" s="70"/>
      <c r="I10" s="21"/>
      <c r="J10" s="151"/>
      <c r="K10" s="53"/>
      <c r="L10" s="71"/>
      <c r="M10" s="154"/>
      <c r="N10" s="72"/>
      <c r="O10" s="59" t="str">
        <f t="shared" si="0"/>
        <v/>
      </c>
      <c r="P10" s="76"/>
      <c r="Q10" s="54" t="str">
        <f t="shared" si="4"/>
        <v/>
      </c>
      <c r="R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60">
        <f t="shared" si="1"/>
        <v>0</v>
      </c>
      <c r="T10" s="56" t="str">
        <f t="shared" si="5"/>
        <v/>
      </c>
      <c r="U10" s="56" t="str">
        <f>IF(M10="","",IF(N10&lt;  IF(T10&lt;1,1,ROUNDDOWN(T10,0) + IF((T10-ROUNDDOWN(T10,0))&lt;0.5,0,1))  *VLOOKUP($B$5,'(参考)諸謝金・宿泊費'!$B:$I,3,FALSE),
  N10,  IF(T10&lt;1,1,ROUNDDOWN(T10,0) + IF((T10-ROUNDDOWN(T10,0))&lt;0.5,0,1))  *VLOOKUP($B$5,'(参考)諸謝金・宿泊費'!$B:$I,3,FALSE)))</f>
        <v/>
      </c>
      <c r="V10" s="56" t="str">
        <f t="shared" si="2"/>
        <v/>
      </c>
      <c r="W10" s="5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56" t="str">
        <f t="shared" si="3"/>
        <v/>
      </c>
      <c r="Y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77"/>
      <c r="B11" s="73"/>
      <c r="C11" s="58" t="s">
        <v>78</v>
      </c>
      <c r="D11" s="74"/>
      <c r="E11" s="75"/>
      <c r="F11" s="75"/>
      <c r="G11" s="75"/>
      <c r="H11" s="75"/>
      <c r="I11" s="21"/>
      <c r="J11" s="152"/>
      <c r="K11" s="53"/>
      <c r="L11" s="71"/>
      <c r="M11" s="154"/>
      <c r="N11" s="72"/>
      <c r="O11" s="59" t="str">
        <f t="shared" si="0"/>
        <v/>
      </c>
      <c r="P11" s="76"/>
      <c r="Q11" s="54" t="str">
        <f t="shared" si="4"/>
        <v/>
      </c>
      <c r="R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60">
        <f t="shared" si="1"/>
        <v>0</v>
      </c>
      <c r="T11" s="56" t="str">
        <f t="shared" si="5"/>
        <v/>
      </c>
      <c r="U11" s="56" t="str">
        <f>IF(M11="","",IF(N11&lt;  IF(T11&lt;1,1,ROUNDDOWN(T11,0) + IF((T11-ROUNDDOWN(T11,0))&lt;0.5,0,1))  *VLOOKUP($B$5,'(参考)諸謝金・宿泊費'!$B:$I,3,FALSE),
  N11,  IF(T11&lt;1,1,ROUNDDOWN(T11,0) + IF((T11-ROUNDDOWN(T11,0))&lt;0.5,0,1))  *VLOOKUP($B$5,'(参考)諸謝金・宿泊費'!$B:$I,3,FALSE)))</f>
        <v/>
      </c>
      <c r="V11" s="56" t="str">
        <f t="shared" si="2"/>
        <v/>
      </c>
      <c r="W11" s="5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56" t="str">
        <f t="shared" si="3"/>
        <v/>
      </c>
      <c r="Y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77"/>
      <c r="B12" s="73"/>
      <c r="C12" s="58" t="s">
        <v>78</v>
      </c>
      <c r="D12" s="74"/>
      <c r="E12" s="75"/>
      <c r="F12" s="75"/>
      <c r="G12" s="78"/>
      <c r="H12" s="78"/>
      <c r="I12" s="21"/>
      <c r="J12" s="152"/>
      <c r="K12" s="79"/>
      <c r="L12" s="71"/>
      <c r="M12" s="154"/>
      <c r="N12" s="72"/>
      <c r="O12" s="59" t="str">
        <f t="shared" si="0"/>
        <v/>
      </c>
      <c r="P12" s="76"/>
      <c r="Q12" s="54" t="str">
        <f t="shared" si="4"/>
        <v/>
      </c>
      <c r="R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60">
        <f t="shared" si="1"/>
        <v>0</v>
      </c>
      <c r="T12" s="56" t="str">
        <f t="shared" si="5"/>
        <v/>
      </c>
      <c r="U12" s="56" t="str">
        <f>IF(M12="","",IF(N12&lt;  IF(T12&lt;1,1,ROUNDDOWN(T12,0) + IF((T12-ROUNDDOWN(T12,0))&lt;0.5,0,1))  *VLOOKUP($B$5,'(参考)諸謝金・宿泊費'!$B:$I,3,FALSE),
  N12,  IF(T12&lt;1,1,ROUNDDOWN(T12,0) + IF((T12-ROUNDDOWN(T12,0))&lt;0.5,0,1))  *VLOOKUP($B$5,'(参考)諸謝金・宿泊費'!$B:$I,3,FALSE)))</f>
        <v/>
      </c>
      <c r="V12" s="56" t="str">
        <f t="shared" si="2"/>
        <v/>
      </c>
      <c r="W12" s="56"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56" t="str">
        <f t="shared" si="3"/>
        <v/>
      </c>
      <c r="Y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77"/>
      <c r="B13" s="73"/>
      <c r="C13" s="58" t="s">
        <v>78</v>
      </c>
      <c r="D13" s="74"/>
      <c r="E13" s="75"/>
      <c r="F13" s="75"/>
      <c r="G13" s="78"/>
      <c r="H13" s="78"/>
      <c r="I13" s="21"/>
      <c r="J13" s="152"/>
      <c r="K13" s="79"/>
      <c r="L13" s="71"/>
      <c r="M13" s="154"/>
      <c r="N13" s="72"/>
      <c r="O13" s="59" t="str">
        <f t="shared" si="0"/>
        <v/>
      </c>
      <c r="P13" s="76"/>
      <c r="Q13" s="54" t="str">
        <f t="shared" si="4"/>
        <v/>
      </c>
      <c r="R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60">
        <f t="shared" si="1"/>
        <v>0</v>
      </c>
      <c r="T13" s="56" t="str">
        <f t="shared" si="5"/>
        <v/>
      </c>
      <c r="U13" s="56" t="str">
        <f>IF(M13="","",IF(N13&lt;  IF(T13&lt;1,1,ROUNDDOWN(T13,0) + IF((T13-ROUNDDOWN(T13,0))&lt;0.5,0,1))  *VLOOKUP($B$5,'(参考)諸謝金・宿泊費'!$B:$I,3,FALSE),
  N13,  IF(T13&lt;1,1,ROUNDDOWN(T13,0) + IF((T13-ROUNDDOWN(T13,0))&lt;0.5,0,1))  *VLOOKUP($B$5,'(参考)諸謝金・宿泊費'!$B:$I,3,FALSE)))</f>
        <v/>
      </c>
      <c r="V13" s="56" t="str">
        <f t="shared" si="2"/>
        <v/>
      </c>
      <c r="W13" s="56"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56" t="str">
        <f t="shared" si="3"/>
        <v/>
      </c>
      <c r="Y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67"/>
      <c r="B14" s="73"/>
      <c r="C14" s="58" t="s">
        <v>78</v>
      </c>
      <c r="D14" s="74"/>
      <c r="E14" s="75"/>
      <c r="F14" s="75"/>
      <c r="G14" s="75"/>
      <c r="H14" s="75"/>
      <c r="I14" s="21"/>
      <c r="J14" s="152"/>
      <c r="K14" s="53"/>
      <c r="L14" s="71"/>
      <c r="M14" s="154"/>
      <c r="N14" s="72"/>
      <c r="O14" s="59" t="str">
        <f t="shared" si="0"/>
        <v/>
      </c>
      <c r="P14" s="72"/>
      <c r="Q14" s="54" t="str">
        <f t="shared" si="4"/>
        <v/>
      </c>
      <c r="R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60">
        <f t="shared" si="1"/>
        <v>0</v>
      </c>
      <c r="T14" s="56" t="str">
        <f t="shared" si="5"/>
        <v/>
      </c>
      <c r="U14" s="56" t="str">
        <f>IF(M14="","",IF(N14&lt;  IF(T14&lt;1,1,ROUNDDOWN(T14,0) + IF((T14-ROUNDDOWN(T14,0))&lt;0.5,0,1))  *VLOOKUP($B$5,'(参考)諸謝金・宿泊費'!$B:$I,3,FALSE),
  N14,  IF(T14&lt;1,1,ROUNDDOWN(T14,0) + IF((T14-ROUNDDOWN(T14,0))&lt;0.5,0,1))  *VLOOKUP($B$5,'(参考)諸謝金・宿泊費'!$B:$I,3,FALSE)))</f>
        <v/>
      </c>
      <c r="V14" s="56" t="str">
        <f t="shared" si="2"/>
        <v/>
      </c>
      <c r="W14" s="56"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56" t="str">
        <f t="shared" si="3"/>
        <v/>
      </c>
      <c r="Y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77"/>
      <c r="B15" s="73"/>
      <c r="C15" s="58" t="s">
        <v>78</v>
      </c>
      <c r="D15" s="74"/>
      <c r="E15" s="70"/>
      <c r="F15" s="70"/>
      <c r="G15" s="70"/>
      <c r="H15" s="70"/>
      <c r="I15" s="21"/>
      <c r="J15" s="151"/>
      <c r="K15" s="53"/>
      <c r="L15" s="71"/>
      <c r="M15" s="154"/>
      <c r="N15" s="76"/>
      <c r="O15" s="59" t="str">
        <f t="shared" si="0"/>
        <v/>
      </c>
      <c r="P15" s="76"/>
      <c r="Q15" s="54" t="str">
        <f t="shared" si="4"/>
        <v/>
      </c>
      <c r="R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60">
        <f t="shared" si="1"/>
        <v>0</v>
      </c>
      <c r="T15" s="56" t="str">
        <f t="shared" si="5"/>
        <v/>
      </c>
      <c r="U15" s="56" t="str">
        <f>IF(M15="","",IF(N15&lt;  IF(T15&lt;1,1,ROUNDDOWN(T15,0) + IF((T15-ROUNDDOWN(T15,0))&lt;0.5,0,1))  *VLOOKUP($B$5,'(参考)諸謝金・宿泊費'!$B:$I,3,FALSE),
  N15,  IF(T15&lt;1,1,ROUNDDOWN(T15,0) + IF((T15-ROUNDDOWN(T15,0))&lt;0.5,0,1))  *VLOOKUP($B$5,'(参考)諸謝金・宿泊費'!$B:$I,3,FALSE)))</f>
        <v/>
      </c>
      <c r="V15" s="56" t="str">
        <f t="shared" si="2"/>
        <v/>
      </c>
      <c r="W15" s="56"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56" t="str">
        <f t="shared" si="3"/>
        <v/>
      </c>
      <c r="Y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77"/>
      <c r="B16" s="73"/>
      <c r="C16" s="58" t="s">
        <v>78</v>
      </c>
      <c r="D16" s="74"/>
      <c r="E16" s="75"/>
      <c r="F16" s="75"/>
      <c r="G16" s="75"/>
      <c r="H16" s="75"/>
      <c r="I16" s="21"/>
      <c r="J16" s="152"/>
      <c r="K16" s="53"/>
      <c r="L16" s="71"/>
      <c r="M16" s="154"/>
      <c r="N16" s="76"/>
      <c r="O16" s="59" t="str">
        <f t="shared" si="0"/>
        <v/>
      </c>
      <c r="P16" s="76"/>
      <c r="Q16" s="54" t="str">
        <f t="shared" si="4"/>
        <v/>
      </c>
      <c r="R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60">
        <f t="shared" si="1"/>
        <v>0</v>
      </c>
      <c r="T16" s="56" t="str">
        <f t="shared" si="5"/>
        <v/>
      </c>
      <c r="U16" s="56" t="str">
        <f>IF(M16="","",IF(N16&lt;  IF(T16&lt;1,1,ROUNDDOWN(T16,0) + IF((T16-ROUNDDOWN(T16,0))&lt;0.5,0,1))  *VLOOKUP($B$5,'(参考)諸謝金・宿泊費'!$B:$I,3,FALSE),
  N16,  IF(T16&lt;1,1,ROUNDDOWN(T16,0) + IF((T16-ROUNDDOWN(T16,0))&lt;0.5,0,1))  *VLOOKUP($B$5,'(参考)諸謝金・宿泊費'!$B:$I,3,FALSE)))</f>
        <v/>
      </c>
      <c r="V16" s="56" t="str">
        <f t="shared" si="2"/>
        <v/>
      </c>
      <c r="W16" s="56"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56" t="str">
        <f t="shared" si="3"/>
        <v/>
      </c>
      <c r="Y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77"/>
      <c r="B17" s="73"/>
      <c r="C17" s="58" t="s">
        <v>78</v>
      </c>
      <c r="D17" s="74"/>
      <c r="E17" s="75"/>
      <c r="F17" s="75"/>
      <c r="G17" s="78"/>
      <c r="H17" s="78"/>
      <c r="I17" s="21"/>
      <c r="J17" s="152"/>
      <c r="K17" s="79"/>
      <c r="L17" s="71"/>
      <c r="M17" s="154"/>
      <c r="N17" s="76"/>
      <c r="O17" s="59" t="str">
        <f t="shared" si="0"/>
        <v/>
      </c>
      <c r="P17" s="76"/>
      <c r="Q17" s="54" t="str">
        <f t="shared" si="4"/>
        <v/>
      </c>
      <c r="R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60">
        <f t="shared" si="1"/>
        <v>0</v>
      </c>
      <c r="T17" s="56" t="str">
        <f t="shared" si="5"/>
        <v/>
      </c>
      <c r="U17" s="56" t="str">
        <f>IF(M17="","",IF(N17&lt;  IF(T17&lt;1,1,ROUNDDOWN(T17,0) + IF((T17-ROUNDDOWN(T17,0))&lt;0.5,0,1))  *VLOOKUP($B$5,'(参考)諸謝金・宿泊費'!$B:$I,3,FALSE),
  N17,  IF(T17&lt;1,1,ROUNDDOWN(T17,0) + IF((T17-ROUNDDOWN(T17,0))&lt;0.5,0,1))  *VLOOKUP($B$5,'(参考)諸謝金・宿泊費'!$B:$I,3,FALSE)))</f>
        <v/>
      </c>
      <c r="V17" s="56" t="str">
        <f t="shared" si="2"/>
        <v/>
      </c>
      <c r="W17" s="56"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56" t="str">
        <f t="shared" si="3"/>
        <v/>
      </c>
      <c r="Y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77"/>
      <c r="B18" s="73"/>
      <c r="C18" s="58" t="s">
        <v>78</v>
      </c>
      <c r="D18" s="74"/>
      <c r="E18" s="75"/>
      <c r="F18" s="75"/>
      <c r="G18" s="78"/>
      <c r="H18" s="78"/>
      <c r="I18" s="21"/>
      <c r="J18" s="152"/>
      <c r="K18" s="79"/>
      <c r="L18" s="71"/>
      <c r="M18" s="154"/>
      <c r="N18" s="76"/>
      <c r="O18" s="59" t="str">
        <f t="shared" si="0"/>
        <v/>
      </c>
      <c r="P18" s="76"/>
      <c r="Q18" s="54" t="str">
        <f t="shared" si="4"/>
        <v/>
      </c>
      <c r="R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60">
        <f t="shared" si="1"/>
        <v>0</v>
      </c>
      <c r="T18" s="56" t="str">
        <f t="shared" si="5"/>
        <v/>
      </c>
      <c r="U18" s="56" t="str">
        <f>IF(M18="","",IF(N18&lt;  IF(T18&lt;1,1,ROUNDDOWN(T18,0) + IF((T18-ROUNDDOWN(T18,0))&lt;0.5,0,1))  *VLOOKUP($B$5,'(参考)諸謝金・宿泊費'!$B:$I,3,FALSE),
  N18,  IF(T18&lt;1,1,ROUNDDOWN(T18,0) + IF((T18-ROUNDDOWN(T18,0))&lt;0.5,0,1))  *VLOOKUP($B$5,'(参考)諸謝金・宿泊費'!$B:$I,3,FALSE)))</f>
        <v/>
      </c>
      <c r="V18" s="56" t="str">
        <f t="shared" si="2"/>
        <v/>
      </c>
      <c r="W18" s="56"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56" t="str">
        <f t="shared" si="3"/>
        <v/>
      </c>
      <c r="Y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thickBot="1">
      <c r="A19" s="77"/>
      <c r="B19" s="73"/>
      <c r="C19" s="58" t="s">
        <v>78</v>
      </c>
      <c r="D19" s="74"/>
      <c r="E19" s="75"/>
      <c r="F19" s="75"/>
      <c r="G19" s="75"/>
      <c r="H19" s="75"/>
      <c r="I19" s="21"/>
      <c r="J19" s="152"/>
      <c r="K19" s="79"/>
      <c r="L19" s="71"/>
      <c r="M19" s="155"/>
      <c r="N19" s="80"/>
      <c r="O19" s="81" t="str">
        <f t="shared" si="0"/>
        <v/>
      </c>
      <c r="P19" s="80"/>
      <c r="Q19" s="54" t="str">
        <f t="shared" si="4"/>
        <v/>
      </c>
      <c r="R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04">
        <f t="shared" si="1"/>
        <v>0</v>
      </c>
      <c r="T19" s="56" t="str">
        <f t="shared" si="5"/>
        <v/>
      </c>
      <c r="U19" s="56" t="str">
        <f>IF(M19="","",IF(N19&lt;  IF(T19&lt;1,1,ROUNDDOWN(T19,0) + IF((T19-ROUNDDOWN(T19,0))&lt;0.5,0,1))  *VLOOKUP($B$5,'(参考)諸謝金・宿泊費'!$B:$I,3,FALSE),
  N19,  IF(T19&lt;1,1,ROUNDDOWN(T19,0) + IF((T19-ROUNDDOWN(T19,0))&lt;0.5,0,1))  *VLOOKUP($B$5,'(参考)諸謝金・宿泊費'!$B:$I,3,FALSE)))</f>
        <v/>
      </c>
      <c r="V19" s="56" t="str">
        <f>O19</f>
        <v/>
      </c>
      <c r="W19" s="56"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56" t="str">
        <f t="shared" si="3"/>
        <v/>
      </c>
      <c r="Y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89" t="s">
        <v>103</v>
      </c>
      <c r="B20" s="190"/>
      <c r="C20" s="190"/>
      <c r="D20" s="190"/>
      <c r="E20" s="190"/>
      <c r="F20" s="190"/>
      <c r="G20" s="190"/>
      <c r="H20" s="191"/>
      <c r="I20" s="62"/>
      <c r="J20" s="83">
        <f>TRUNC(SUM(J8:J19),-0.1)</f>
        <v>0</v>
      </c>
      <c r="K20" s="63"/>
      <c r="L20" s="105">
        <f>SUM(L8:L19)</f>
        <v>0</v>
      </c>
      <c r="M20" s="84"/>
      <c r="N20" s="84">
        <f>SUM(N8:N19)</f>
        <v>0</v>
      </c>
      <c r="O20" s="84"/>
      <c r="P20" s="84">
        <f>SUM(P8:P19)</f>
        <v>0</v>
      </c>
      <c r="Q20" s="85"/>
      <c r="R20" s="86">
        <f>SUM(R8:R19)</f>
        <v>0</v>
      </c>
      <c r="S20" s="105">
        <f>SUM(S8:S19)</f>
        <v>0</v>
      </c>
      <c r="T20" s="84"/>
      <c r="U20" s="84">
        <f>SUM(U8:U19)</f>
        <v>0</v>
      </c>
      <c r="V20" s="85"/>
      <c r="W20" s="84">
        <f>SUM(W8:W19)</f>
        <v>0</v>
      </c>
      <c r="X20" s="102"/>
      <c r="Y20" s="106">
        <f>SUM(Y8:Y19)</f>
        <v>0</v>
      </c>
    </row>
    <row r="21" spans="1:25" ht="16.5" thickBot="1">
      <c r="A21" s="210" t="s">
        <v>104</v>
      </c>
      <c r="B21" s="210"/>
      <c r="C21" s="210"/>
      <c r="D21" s="210"/>
      <c r="E21" s="210"/>
      <c r="F21" s="210"/>
      <c r="G21" s="210"/>
      <c r="H21" s="210"/>
      <c r="I21" s="210"/>
      <c r="J21" s="210"/>
      <c r="K21" s="210"/>
      <c r="L21" s="92"/>
      <c r="M21" s="64"/>
      <c r="N21" s="107"/>
      <c r="O21" s="64"/>
      <c r="P21" s="64"/>
      <c r="Q21" s="64"/>
      <c r="R21" s="64"/>
      <c r="S21" s="64"/>
      <c r="T21" s="64"/>
      <c r="U21" s="107"/>
      <c r="V21" s="64"/>
      <c r="W21" s="64"/>
      <c r="X21" s="64"/>
    </row>
    <row r="22" spans="1:25" ht="30" customHeight="1" thickBot="1">
      <c r="A22" s="27"/>
      <c r="B22" s="27"/>
      <c r="C22" s="32"/>
      <c r="D22" s="27"/>
      <c r="E22" s="27"/>
      <c r="F22" s="27"/>
      <c r="G22" s="27"/>
      <c r="H22" s="27"/>
      <c r="I22" s="27"/>
      <c r="J22" s="32"/>
      <c r="K22" s="32"/>
      <c r="L22" s="32"/>
      <c r="N22" s="108"/>
      <c r="O22" s="109"/>
      <c r="P22" s="211" t="s">
        <v>54</v>
      </c>
      <c r="Q22" s="212"/>
      <c r="R22" s="213">
        <f>SUM(L20,N20,P20,R20,O4)</f>
        <v>0</v>
      </c>
      <c r="S22" s="213"/>
      <c r="T22" s="214"/>
      <c r="U22" s="211" t="s">
        <v>105</v>
      </c>
      <c r="V22" s="215"/>
      <c r="W22" s="232">
        <f>SUM(S20,U20,W20,Y20,V4)</f>
        <v>0</v>
      </c>
      <c r="X22" s="213"/>
      <c r="Y22" s="214"/>
    </row>
    <row r="23" spans="1:25" ht="30" customHeight="1" thickBot="1">
      <c r="A23" s="27"/>
      <c r="B23" s="27"/>
      <c r="C23" s="32"/>
      <c r="D23" s="27"/>
      <c r="E23" s="27"/>
      <c r="F23" s="27"/>
      <c r="G23" s="27"/>
      <c r="H23" s="27"/>
      <c r="I23" s="27"/>
      <c r="J23" s="32"/>
      <c r="K23" s="32"/>
      <c r="L23" s="32"/>
      <c r="M23" s="65"/>
      <c r="N23" s="65"/>
      <c r="O23" s="65"/>
      <c r="P23" s="65"/>
      <c r="Q23" s="65"/>
      <c r="R23" s="65"/>
      <c r="S23" s="65"/>
      <c r="U23" s="211" t="s">
        <v>106</v>
      </c>
      <c r="V23" s="215"/>
      <c r="W23" s="232">
        <f>R22-W22</f>
        <v>0</v>
      </c>
      <c r="X23" s="213"/>
      <c r="Y23" s="214"/>
    </row>
    <row r="24" spans="1:25" ht="16.5" thickBot="1">
      <c r="A24" s="27"/>
      <c r="B24" s="27"/>
      <c r="C24" s="32"/>
      <c r="D24" s="27"/>
      <c r="E24" s="27"/>
      <c r="F24" s="27"/>
      <c r="G24" s="27"/>
      <c r="H24" s="27"/>
      <c r="I24" s="27"/>
      <c r="J24" s="32"/>
      <c r="K24" s="32"/>
      <c r="L24" s="32"/>
      <c r="M24" s="65"/>
      <c r="N24" s="65"/>
      <c r="O24" s="65"/>
      <c r="P24" s="65"/>
      <c r="Q24" s="65"/>
      <c r="R24" s="65"/>
      <c r="S24" s="65"/>
      <c r="T24" s="30"/>
      <c r="U24" s="30"/>
      <c r="V24" s="30"/>
      <c r="W24" s="30"/>
      <c r="X24" s="66"/>
    </row>
    <row r="25" spans="1:25" ht="30" customHeight="1">
      <c r="A25" s="259" t="s">
        <v>107</v>
      </c>
      <c r="B25" s="260"/>
      <c r="C25" s="260"/>
      <c r="D25" s="260"/>
      <c r="E25" s="260"/>
      <c r="F25" s="260"/>
      <c r="G25" s="260"/>
      <c r="H25" s="260"/>
      <c r="I25" s="260"/>
      <c r="J25" s="260"/>
      <c r="K25" s="261"/>
      <c r="L25" s="216" t="s">
        <v>108</v>
      </c>
      <c r="M25" s="217"/>
      <c r="N25" s="217"/>
      <c r="O25" s="217"/>
      <c r="P25" s="217"/>
      <c r="Q25" s="217"/>
      <c r="R25" s="217"/>
      <c r="S25" s="217"/>
      <c r="T25" s="217"/>
      <c r="U25" s="217"/>
      <c r="V25" s="217"/>
      <c r="W25" s="217"/>
      <c r="X25" s="217"/>
      <c r="Y25" s="220"/>
    </row>
    <row r="26" spans="1:25" ht="30" customHeight="1">
      <c r="A26" s="262"/>
      <c r="B26" s="263"/>
      <c r="C26" s="263"/>
      <c r="D26" s="263"/>
      <c r="E26" s="263"/>
      <c r="F26" s="263"/>
      <c r="G26" s="263"/>
      <c r="H26" s="263"/>
      <c r="I26" s="263"/>
      <c r="J26" s="263"/>
      <c r="K26" s="264"/>
      <c r="L26" s="268"/>
      <c r="M26" s="269"/>
      <c r="N26" s="269"/>
      <c r="O26" s="269"/>
      <c r="P26" s="269"/>
      <c r="Q26" s="269"/>
      <c r="R26" s="269"/>
      <c r="S26" s="269"/>
      <c r="T26" s="269"/>
      <c r="U26" s="269"/>
      <c r="V26" s="269"/>
      <c r="W26" s="269"/>
      <c r="X26" s="269"/>
      <c r="Y26" s="270"/>
    </row>
    <row r="27" spans="1:25" ht="30" customHeight="1">
      <c r="A27" s="262"/>
      <c r="B27" s="263"/>
      <c r="C27" s="263"/>
      <c r="D27" s="263"/>
      <c r="E27" s="263"/>
      <c r="F27" s="263"/>
      <c r="G27" s="263"/>
      <c r="H27" s="263"/>
      <c r="I27" s="263"/>
      <c r="J27" s="263"/>
      <c r="K27" s="264"/>
      <c r="L27" s="268"/>
      <c r="M27" s="269"/>
      <c r="N27" s="269"/>
      <c r="O27" s="269"/>
      <c r="P27" s="269"/>
      <c r="Q27" s="269"/>
      <c r="R27" s="269"/>
      <c r="S27" s="269"/>
      <c r="T27" s="269"/>
      <c r="U27" s="269"/>
      <c r="V27" s="269"/>
      <c r="W27" s="269"/>
      <c r="X27" s="269"/>
      <c r="Y27" s="270"/>
    </row>
    <row r="28" spans="1:25" ht="30" customHeight="1">
      <c r="A28" s="262"/>
      <c r="B28" s="263"/>
      <c r="C28" s="263"/>
      <c r="D28" s="263"/>
      <c r="E28" s="263"/>
      <c r="F28" s="263"/>
      <c r="G28" s="263"/>
      <c r="H28" s="263"/>
      <c r="I28" s="263"/>
      <c r="J28" s="263"/>
      <c r="K28" s="264"/>
      <c r="L28" s="268"/>
      <c r="M28" s="269"/>
      <c r="N28" s="269"/>
      <c r="O28" s="269"/>
      <c r="P28" s="269"/>
      <c r="Q28" s="269"/>
      <c r="R28" s="269"/>
      <c r="S28" s="269"/>
      <c r="T28" s="269"/>
      <c r="U28" s="269"/>
      <c r="V28" s="269"/>
      <c r="W28" s="269"/>
      <c r="X28" s="269"/>
      <c r="Y28" s="270"/>
    </row>
    <row r="29" spans="1:25" ht="30" customHeight="1">
      <c r="A29" s="262"/>
      <c r="B29" s="263"/>
      <c r="C29" s="263"/>
      <c r="D29" s="263"/>
      <c r="E29" s="263"/>
      <c r="F29" s="263"/>
      <c r="G29" s="263"/>
      <c r="H29" s="263"/>
      <c r="I29" s="263"/>
      <c r="J29" s="263"/>
      <c r="K29" s="264"/>
      <c r="L29" s="268"/>
      <c r="M29" s="269"/>
      <c r="N29" s="269"/>
      <c r="O29" s="269"/>
      <c r="P29" s="269"/>
      <c r="Q29" s="269"/>
      <c r="R29" s="269"/>
      <c r="S29" s="269"/>
      <c r="T29" s="269"/>
      <c r="U29" s="269"/>
      <c r="V29" s="269"/>
      <c r="W29" s="269"/>
      <c r="X29" s="269"/>
      <c r="Y29" s="270"/>
    </row>
    <row r="30" spans="1:25" ht="30" customHeight="1">
      <c r="A30" s="262"/>
      <c r="B30" s="263"/>
      <c r="C30" s="263"/>
      <c r="D30" s="263"/>
      <c r="E30" s="263"/>
      <c r="F30" s="263"/>
      <c r="G30" s="263"/>
      <c r="H30" s="263"/>
      <c r="I30" s="263"/>
      <c r="J30" s="263"/>
      <c r="K30" s="264"/>
      <c r="L30" s="268"/>
      <c r="M30" s="269"/>
      <c r="N30" s="269"/>
      <c r="O30" s="269"/>
      <c r="P30" s="269"/>
      <c r="Q30" s="269"/>
      <c r="R30" s="269"/>
      <c r="S30" s="269"/>
      <c r="T30" s="269"/>
      <c r="U30" s="269"/>
      <c r="V30" s="269"/>
      <c r="W30" s="269"/>
      <c r="X30" s="269"/>
      <c r="Y30" s="270"/>
    </row>
    <row r="31" spans="1:25" ht="30" customHeight="1">
      <c r="A31" s="262"/>
      <c r="B31" s="263"/>
      <c r="C31" s="263"/>
      <c r="D31" s="263"/>
      <c r="E31" s="263"/>
      <c r="F31" s="263"/>
      <c r="G31" s="263"/>
      <c r="H31" s="263"/>
      <c r="I31" s="263"/>
      <c r="J31" s="263"/>
      <c r="K31" s="264"/>
      <c r="L31" s="268"/>
      <c r="M31" s="269"/>
      <c r="N31" s="269"/>
      <c r="O31" s="269"/>
      <c r="P31" s="269"/>
      <c r="Q31" s="269"/>
      <c r="R31" s="269"/>
      <c r="S31" s="269"/>
      <c r="T31" s="269"/>
      <c r="U31" s="269"/>
      <c r="V31" s="269"/>
      <c r="W31" s="269"/>
      <c r="X31" s="269"/>
      <c r="Y31" s="270"/>
    </row>
    <row r="32" spans="1:25" ht="30" customHeight="1">
      <c r="A32" s="262"/>
      <c r="B32" s="263"/>
      <c r="C32" s="263"/>
      <c r="D32" s="263"/>
      <c r="E32" s="263"/>
      <c r="F32" s="263"/>
      <c r="G32" s="263"/>
      <c r="H32" s="263"/>
      <c r="I32" s="263"/>
      <c r="J32" s="263"/>
      <c r="K32" s="264"/>
      <c r="L32" s="268"/>
      <c r="M32" s="269"/>
      <c r="N32" s="269"/>
      <c r="O32" s="269"/>
      <c r="P32" s="269"/>
      <c r="Q32" s="269"/>
      <c r="R32" s="269"/>
      <c r="S32" s="269"/>
      <c r="T32" s="269"/>
      <c r="U32" s="269"/>
      <c r="V32" s="269"/>
      <c r="W32" s="269"/>
      <c r="X32" s="269"/>
      <c r="Y32" s="270"/>
    </row>
    <row r="33" spans="1:25" ht="30" customHeight="1">
      <c r="A33" s="262"/>
      <c r="B33" s="263"/>
      <c r="C33" s="263"/>
      <c r="D33" s="263"/>
      <c r="E33" s="263"/>
      <c r="F33" s="263"/>
      <c r="G33" s="263"/>
      <c r="H33" s="263"/>
      <c r="I33" s="263"/>
      <c r="J33" s="263"/>
      <c r="K33" s="264"/>
      <c r="L33" s="268"/>
      <c r="M33" s="269"/>
      <c r="N33" s="269"/>
      <c r="O33" s="269"/>
      <c r="P33" s="269"/>
      <c r="Q33" s="269"/>
      <c r="R33" s="269"/>
      <c r="S33" s="269"/>
      <c r="T33" s="269"/>
      <c r="U33" s="269"/>
      <c r="V33" s="269"/>
      <c r="W33" s="269"/>
      <c r="X33" s="269"/>
      <c r="Y33" s="270"/>
    </row>
    <row r="34" spans="1:25" ht="30" customHeight="1">
      <c r="A34" s="262"/>
      <c r="B34" s="263"/>
      <c r="C34" s="263"/>
      <c r="D34" s="263"/>
      <c r="E34" s="263"/>
      <c r="F34" s="263"/>
      <c r="G34" s="263"/>
      <c r="H34" s="263"/>
      <c r="I34" s="263"/>
      <c r="J34" s="263"/>
      <c r="K34" s="264"/>
      <c r="L34" s="268"/>
      <c r="M34" s="269"/>
      <c r="N34" s="269"/>
      <c r="O34" s="269"/>
      <c r="P34" s="269"/>
      <c r="Q34" s="269"/>
      <c r="R34" s="269"/>
      <c r="S34" s="269"/>
      <c r="T34" s="269"/>
      <c r="U34" s="269"/>
      <c r="V34" s="269"/>
      <c r="W34" s="269"/>
      <c r="X34" s="269"/>
      <c r="Y34" s="270"/>
    </row>
    <row r="35" spans="1:25" ht="30" customHeight="1">
      <c r="A35" s="262"/>
      <c r="B35" s="263"/>
      <c r="C35" s="263"/>
      <c r="D35" s="263"/>
      <c r="E35" s="263"/>
      <c r="F35" s="263"/>
      <c r="G35" s="263"/>
      <c r="H35" s="263"/>
      <c r="I35" s="263"/>
      <c r="J35" s="263"/>
      <c r="K35" s="264"/>
      <c r="L35" s="268"/>
      <c r="M35" s="269"/>
      <c r="N35" s="269"/>
      <c r="O35" s="269"/>
      <c r="P35" s="269"/>
      <c r="Q35" s="269"/>
      <c r="R35" s="269"/>
      <c r="S35" s="269"/>
      <c r="T35" s="269"/>
      <c r="U35" s="269"/>
      <c r="V35" s="269"/>
      <c r="W35" s="269"/>
      <c r="X35" s="269"/>
      <c r="Y35" s="270"/>
    </row>
    <row r="36" spans="1:25" ht="30" customHeight="1">
      <c r="A36" s="262"/>
      <c r="B36" s="263"/>
      <c r="C36" s="263"/>
      <c r="D36" s="263"/>
      <c r="E36" s="263"/>
      <c r="F36" s="263"/>
      <c r="G36" s="263"/>
      <c r="H36" s="263"/>
      <c r="I36" s="263"/>
      <c r="J36" s="263"/>
      <c r="K36" s="264"/>
      <c r="L36" s="268"/>
      <c r="M36" s="269"/>
      <c r="N36" s="269"/>
      <c r="O36" s="269"/>
      <c r="P36" s="269"/>
      <c r="Q36" s="269"/>
      <c r="R36" s="269"/>
      <c r="S36" s="269"/>
      <c r="T36" s="269"/>
      <c r="U36" s="269"/>
      <c r="V36" s="269"/>
      <c r="W36" s="269"/>
      <c r="X36" s="269"/>
      <c r="Y36" s="270"/>
    </row>
    <row r="37" spans="1:25" ht="30" customHeight="1">
      <c r="A37" s="262"/>
      <c r="B37" s="263"/>
      <c r="C37" s="263"/>
      <c r="D37" s="263"/>
      <c r="E37" s="263"/>
      <c r="F37" s="263"/>
      <c r="G37" s="263"/>
      <c r="H37" s="263"/>
      <c r="I37" s="263"/>
      <c r="J37" s="263"/>
      <c r="K37" s="264"/>
      <c r="L37" s="268"/>
      <c r="M37" s="269"/>
      <c r="N37" s="269"/>
      <c r="O37" s="269"/>
      <c r="P37" s="269"/>
      <c r="Q37" s="269"/>
      <c r="R37" s="269"/>
      <c r="S37" s="269"/>
      <c r="T37" s="269"/>
      <c r="U37" s="269"/>
      <c r="V37" s="269"/>
      <c r="W37" s="269"/>
      <c r="X37" s="269"/>
      <c r="Y37" s="270"/>
    </row>
    <row r="38" spans="1:25" ht="30" customHeight="1">
      <c r="A38" s="262"/>
      <c r="B38" s="263"/>
      <c r="C38" s="263"/>
      <c r="D38" s="263"/>
      <c r="E38" s="263"/>
      <c r="F38" s="263"/>
      <c r="G38" s="263"/>
      <c r="H38" s="263"/>
      <c r="I38" s="263"/>
      <c r="J38" s="263"/>
      <c r="K38" s="264"/>
      <c r="L38" s="268"/>
      <c r="M38" s="269"/>
      <c r="N38" s="269"/>
      <c r="O38" s="269"/>
      <c r="P38" s="269"/>
      <c r="Q38" s="269"/>
      <c r="R38" s="269"/>
      <c r="S38" s="269"/>
      <c r="T38" s="269"/>
      <c r="U38" s="269"/>
      <c r="V38" s="269"/>
      <c r="W38" s="269"/>
      <c r="X38" s="269"/>
      <c r="Y38" s="270"/>
    </row>
    <row r="39" spans="1:25" ht="30" customHeight="1">
      <c r="A39" s="262"/>
      <c r="B39" s="263"/>
      <c r="C39" s="263"/>
      <c r="D39" s="263"/>
      <c r="E39" s="263"/>
      <c r="F39" s="263"/>
      <c r="G39" s="263"/>
      <c r="H39" s="263"/>
      <c r="I39" s="263"/>
      <c r="J39" s="263"/>
      <c r="K39" s="264"/>
      <c r="L39" s="268"/>
      <c r="M39" s="269"/>
      <c r="N39" s="269"/>
      <c r="O39" s="269"/>
      <c r="P39" s="269"/>
      <c r="Q39" s="269"/>
      <c r="R39" s="269"/>
      <c r="S39" s="269"/>
      <c r="T39" s="269"/>
      <c r="U39" s="269"/>
      <c r="V39" s="269"/>
      <c r="W39" s="269"/>
      <c r="X39" s="269"/>
      <c r="Y39" s="270"/>
    </row>
    <row r="40" spans="1:25" ht="30" customHeight="1">
      <c r="A40" s="262"/>
      <c r="B40" s="263"/>
      <c r="C40" s="263"/>
      <c r="D40" s="263"/>
      <c r="E40" s="263"/>
      <c r="F40" s="263"/>
      <c r="G40" s="263"/>
      <c r="H40" s="263"/>
      <c r="I40" s="263"/>
      <c r="J40" s="263"/>
      <c r="K40" s="264"/>
      <c r="L40" s="268"/>
      <c r="M40" s="269"/>
      <c r="N40" s="269"/>
      <c r="O40" s="269"/>
      <c r="P40" s="269"/>
      <c r="Q40" s="269"/>
      <c r="R40" s="269"/>
      <c r="S40" s="269"/>
      <c r="T40" s="269"/>
      <c r="U40" s="269"/>
      <c r="V40" s="269"/>
      <c r="W40" s="269"/>
      <c r="X40" s="269"/>
      <c r="Y40" s="270"/>
    </row>
    <row r="41" spans="1:25" ht="30" customHeight="1">
      <c r="A41" s="262"/>
      <c r="B41" s="263"/>
      <c r="C41" s="263"/>
      <c r="D41" s="263"/>
      <c r="E41" s="263"/>
      <c r="F41" s="263"/>
      <c r="G41" s="263"/>
      <c r="H41" s="263"/>
      <c r="I41" s="263"/>
      <c r="J41" s="263"/>
      <c r="K41" s="264"/>
      <c r="L41" s="268"/>
      <c r="M41" s="269"/>
      <c r="N41" s="269"/>
      <c r="O41" s="269"/>
      <c r="P41" s="269"/>
      <c r="Q41" s="269"/>
      <c r="R41" s="269"/>
      <c r="S41" s="269"/>
      <c r="T41" s="269"/>
      <c r="U41" s="269"/>
      <c r="V41" s="269"/>
      <c r="W41" s="269"/>
      <c r="X41" s="269"/>
      <c r="Y41" s="270"/>
    </row>
    <row r="42" spans="1:25" ht="30" customHeight="1">
      <c r="A42" s="262"/>
      <c r="B42" s="263"/>
      <c r="C42" s="263"/>
      <c r="D42" s="263"/>
      <c r="E42" s="263"/>
      <c r="F42" s="263"/>
      <c r="G42" s="263"/>
      <c r="H42" s="263"/>
      <c r="I42" s="263"/>
      <c r="J42" s="263"/>
      <c r="K42" s="264"/>
      <c r="L42" s="268"/>
      <c r="M42" s="269"/>
      <c r="N42" s="269"/>
      <c r="O42" s="269"/>
      <c r="P42" s="269"/>
      <c r="Q42" s="269"/>
      <c r="R42" s="269"/>
      <c r="S42" s="269"/>
      <c r="T42" s="269"/>
      <c r="U42" s="269"/>
      <c r="V42" s="269"/>
      <c r="W42" s="269"/>
      <c r="X42" s="269"/>
      <c r="Y42" s="270"/>
    </row>
    <row r="43" spans="1:25" ht="30" customHeight="1">
      <c r="A43" s="262"/>
      <c r="B43" s="263"/>
      <c r="C43" s="263"/>
      <c r="D43" s="263"/>
      <c r="E43" s="263"/>
      <c r="F43" s="263"/>
      <c r="G43" s="263"/>
      <c r="H43" s="263"/>
      <c r="I43" s="263"/>
      <c r="J43" s="263"/>
      <c r="K43" s="264"/>
      <c r="L43" s="268"/>
      <c r="M43" s="269"/>
      <c r="N43" s="269"/>
      <c r="O43" s="269"/>
      <c r="P43" s="269"/>
      <c r="Q43" s="269"/>
      <c r="R43" s="269"/>
      <c r="S43" s="269"/>
      <c r="T43" s="269"/>
      <c r="U43" s="269"/>
      <c r="V43" s="269"/>
      <c r="W43" s="269"/>
      <c r="X43" s="269"/>
      <c r="Y43" s="270"/>
    </row>
    <row r="44" spans="1:25" ht="30" customHeight="1">
      <c r="A44" s="262"/>
      <c r="B44" s="263"/>
      <c r="C44" s="263"/>
      <c r="D44" s="263"/>
      <c r="E44" s="263"/>
      <c r="F44" s="263"/>
      <c r="G44" s="263"/>
      <c r="H44" s="263"/>
      <c r="I44" s="263"/>
      <c r="J44" s="263"/>
      <c r="K44" s="264"/>
      <c r="L44" s="268"/>
      <c r="M44" s="269"/>
      <c r="N44" s="269"/>
      <c r="O44" s="269"/>
      <c r="P44" s="269"/>
      <c r="Q44" s="269"/>
      <c r="R44" s="269"/>
      <c r="S44" s="269"/>
      <c r="T44" s="269"/>
      <c r="U44" s="269"/>
      <c r="V44" s="269"/>
      <c r="W44" s="269"/>
      <c r="X44" s="269"/>
      <c r="Y44" s="270"/>
    </row>
    <row r="45" spans="1:25" ht="30" customHeight="1" thickBot="1">
      <c r="A45" s="265"/>
      <c r="B45" s="266"/>
      <c r="C45" s="266"/>
      <c r="D45" s="266"/>
      <c r="E45" s="266"/>
      <c r="F45" s="266"/>
      <c r="G45" s="266"/>
      <c r="H45" s="266"/>
      <c r="I45" s="266"/>
      <c r="J45" s="266"/>
      <c r="K45" s="267"/>
      <c r="L45" s="271"/>
      <c r="M45" s="272"/>
      <c r="N45" s="272"/>
      <c r="O45" s="272"/>
      <c r="P45" s="272"/>
      <c r="Q45" s="272"/>
      <c r="R45" s="272"/>
      <c r="S45" s="272"/>
      <c r="T45" s="272"/>
      <c r="U45" s="272"/>
      <c r="V45" s="272"/>
      <c r="W45" s="272"/>
      <c r="X45" s="272"/>
      <c r="Y45" s="273"/>
    </row>
    <row r="46" spans="1:25" ht="30" customHeight="1">
      <c r="A46" s="258" t="s">
        <v>109</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row>
  </sheetData>
  <sheetProtection sheet="1"/>
  <protectedRanges>
    <protectedRange sqref="I5 K5 A8:B19 P8:P19 A26 L26 D15:N19 D8:L14" name="範囲1"/>
    <protectedRange sqref="M8:N14" name="範囲1_1"/>
  </protectedRanges>
  <mergeCells count="30">
    <mergeCell ref="B4:D4"/>
    <mergeCell ref="L4:N4"/>
    <mergeCell ref="O4:R4"/>
    <mergeCell ref="S4:U4"/>
    <mergeCell ref="V4:Y4"/>
    <mergeCell ref="A1:K1"/>
    <mergeCell ref="S1:Y1"/>
    <mergeCell ref="A2:X2"/>
    <mergeCell ref="L3:R3"/>
    <mergeCell ref="S3:Y3"/>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s>
  <phoneticPr fontId="6"/>
  <conditionalFormatting sqref="A8:B19 P8:P19">
    <cfRule type="containsBlanks" dxfId="7" priority="4">
      <formula>LEN(TRIM(A8))=0</formula>
    </cfRule>
  </conditionalFormatting>
  <conditionalFormatting sqref="D8:N19">
    <cfRule type="containsBlanks" dxfId="6" priority="1">
      <formula>LEN(TRIM(D8))=0</formula>
    </cfRule>
  </conditionalFormatting>
  <conditionalFormatting sqref="I5 K5">
    <cfRule type="containsBlanks" dxfId="5" priority="2">
      <formula>LEN(TRIM(I5))=0</formula>
    </cfRule>
  </conditionalFormatting>
  <conditionalFormatting sqref="S8:S19">
    <cfRule type="containsBlanks" dxfId="4" priority="3">
      <formula>LEN(TRIM(S8))=0</formula>
    </cfRule>
  </conditionalFormatting>
  <dataValidations count="2">
    <dataValidation type="list" allowBlank="1" showInputMessage="1" showErrorMessage="1" sqref="K8:K19" xr:uid="{405B135E-F463-40CD-8F51-0BE182F6A66C}">
      <formula1>"有,無"</formula1>
    </dataValidation>
    <dataValidation type="list" allowBlank="1" showInputMessage="1" showErrorMessage="1" sqref="I5 K5" xr:uid="{218F3CCA-86E1-4834-B918-7043AEDE068D}">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9D93F86-AB63-4BA2-A6B8-EB5CF131154E}">
          <x14:formula1>
            <xm:f>'(参考)諸謝金・宿泊費'!$I$2:$BC$2</xm:f>
          </x14:formula1>
          <xm:sqref>I8:I19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D0F80-1F51-4562-9C0F-2B7251C822EC}">
  <sheetPr>
    <tabColor rgb="FFFFFF00"/>
    <pageSetUpPr fitToPage="1"/>
  </sheetPr>
  <dimension ref="A1:Y46"/>
  <sheetViews>
    <sheetView showZeros="0" view="pageBreakPreview" zoomScaleNormal="85" zoomScaleSheetLayoutView="100" workbookViewId="0">
      <selection activeCell="S1" sqref="S1:Y1"/>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25" ht="15.75">
      <c r="A1" s="162" t="s">
        <v>0</v>
      </c>
      <c r="B1" s="162"/>
      <c r="C1" s="162"/>
      <c r="D1" s="162"/>
      <c r="E1" s="162"/>
      <c r="F1" s="162"/>
      <c r="G1" s="162"/>
      <c r="H1" s="162"/>
      <c r="I1" s="162"/>
      <c r="J1" s="162"/>
      <c r="K1" s="162"/>
      <c r="L1" s="11"/>
      <c r="M1" s="28"/>
      <c r="N1" s="28"/>
      <c r="O1" s="28"/>
      <c r="P1" s="28"/>
      <c r="Q1" s="28"/>
      <c r="S1" s="233" t="str">
        <f>'報告書(車)'!U5&amp;"　"&amp;'報告書(車)'!U6</f>
        <v>　</v>
      </c>
      <c r="T1" s="233"/>
      <c r="U1" s="233"/>
      <c r="V1" s="233"/>
      <c r="W1" s="233"/>
      <c r="X1" s="233"/>
      <c r="Y1" s="233"/>
    </row>
    <row r="2" spans="1:25" ht="15.75">
      <c r="A2" s="192" t="s">
        <v>115</v>
      </c>
      <c r="B2" s="163"/>
      <c r="C2" s="163"/>
      <c r="D2" s="163"/>
      <c r="E2" s="163"/>
      <c r="F2" s="163"/>
      <c r="G2" s="163"/>
      <c r="H2" s="163"/>
      <c r="I2" s="163"/>
      <c r="J2" s="163"/>
      <c r="K2" s="163"/>
      <c r="L2" s="163"/>
      <c r="M2" s="163"/>
      <c r="N2" s="163"/>
      <c r="O2" s="163"/>
      <c r="P2" s="163"/>
      <c r="Q2" s="163"/>
      <c r="R2" s="163"/>
      <c r="S2" s="163"/>
      <c r="T2" s="163"/>
      <c r="U2" s="163"/>
      <c r="V2" s="163"/>
      <c r="W2" s="163"/>
      <c r="X2" s="163"/>
    </row>
    <row r="3" spans="1:25" ht="30" customHeight="1">
      <c r="E3" s="29"/>
      <c r="F3" s="29"/>
      <c r="I3" s="96"/>
      <c r="J3" s="96"/>
      <c r="K3" s="97"/>
      <c r="L3" s="246" t="s">
        <v>63</v>
      </c>
      <c r="M3" s="247"/>
      <c r="N3" s="247"/>
      <c r="O3" s="247"/>
      <c r="P3" s="247"/>
      <c r="Q3" s="247"/>
      <c r="R3" s="248"/>
      <c r="S3" s="249" t="s">
        <v>64</v>
      </c>
      <c r="T3" s="250"/>
      <c r="U3" s="250"/>
      <c r="V3" s="250"/>
      <c r="W3" s="250"/>
      <c r="X3" s="250"/>
      <c r="Y3" s="251"/>
    </row>
    <row r="4" spans="1:25" ht="30" customHeight="1" thickBot="1">
      <c r="A4" s="31" t="s">
        <v>65</v>
      </c>
      <c r="B4" s="252">
        <f>'報告書(車)'!Y20</f>
        <v>0</v>
      </c>
      <c r="C4" s="252"/>
      <c r="D4" s="252"/>
      <c r="E4" s="27"/>
      <c r="F4" s="27"/>
      <c r="L4" s="253" t="s">
        <v>66</v>
      </c>
      <c r="M4" s="254"/>
      <c r="N4" s="254"/>
      <c r="O4" s="255">
        <f>J20*18</f>
        <v>0</v>
      </c>
      <c r="P4" s="255"/>
      <c r="Q4" s="255"/>
      <c r="R4" s="256"/>
      <c r="S4" s="253" t="s">
        <v>66</v>
      </c>
      <c r="T4" s="254"/>
      <c r="U4" s="254"/>
      <c r="V4" s="257">
        <f>O4</f>
        <v>0</v>
      </c>
      <c r="W4" s="255"/>
      <c r="X4" s="255"/>
      <c r="Y4" s="256"/>
    </row>
    <row r="5" spans="1:25" ht="30" customHeight="1" thickBot="1">
      <c r="A5" s="31" t="s">
        <v>67</v>
      </c>
      <c r="B5" s="252">
        <f>'報告書(車)'!N20</f>
        <v>0</v>
      </c>
      <c r="C5" s="252"/>
      <c r="D5" s="252"/>
      <c r="E5" s="27"/>
      <c r="F5" s="27"/>
      <c r="G5" s="27"/>
      <c r="H5" s="98" t="s">
        <v>68</v>
      </c>
      <c r="I5" s="99"/>
      <c r="J5" s="100" t="s">
        <v>70</v>
      </c>
      <c r="K5" s="101"/>
      <c r="L5" s="40" t="s">
        <v>71</v>
      </c>
      <c r="M5" s="208" t="s">
        <v>72</v>
      </c>
      <c r="N5" s="207"/>
      <c r="O5" s="196" t="s">
        <v>73</v>
      </c>
      <c r="P5" s="207"/>
      <c r="Q5" s="196" t="s">
        <v>74</v>
      </c>
      <c r="R5" s="197"/>
      <c r="S5" s="40" t="s">
        <v>71</v>
      </c>
      <c r="T5" s="208" t="s">
        <v>72</v>
      </c>
      <c r="U5" s="207"/>
      <c r="V5" s="196" t="s">
        <v>73</v>
      </c>
      <c r="W5" s="207"/>
      <c r="X5" s="196" t="s">
        <v>74</v>
      </c>
      <c r="Y5" s="197"/>
    </row>
    <row r="6" spans="1:25" ht="30" customHeight="1">
      <c r="A6" s="33" t="s">
        <v>76</v>
      </c>
      <c r="B6" s="34" t="s">
        <v>77</v>
      </c>
      <c r="C6" s="35" t="s">
        <v>78</v>
      </c>
      <c r="D6" s="36" t="s">
        <v>79</v>
      </c>
      <c r="E6" s="37" t="s">
        <v>80</v>
      </c>
      <c r="F6" s="37" t="s">
        <v>81</v>
      </c>
      <c r="G6" s="38" t="s">
        <v>82</v>
      </c>
      <c r="H6" s="37" t="s">
        <v>81</v>
      </c>
      <c r="I6" s="37" t="s">
        <v>83</v>
      </c>
      <c r="J6" s="39" t="s">
        <v>84</v>
      </c>
      <c r="K6" s="39" t="s">
        <v>85</v>
      </c>
      <c r="L6" s="93" t="s">
        <v>86</v>
      </c>
      <c r="M6" s="88" t="s">
        <v>87</v>
      </c>
      <c r="N6" s="41" t="s">
        <v>88</v>
      </c>
      <c r="O6" s="41" t="s">
        <v>89</v>
      </c>
      <c r="P6" s="41" t="s">
        <v>88</v>
      </c>
      <c r="Q6" s="41" t="s">
        <v>89</v>
      </c>
      <c r="R6" s="94" t="s">
        <v>90</v>
      </c>
      <c r="S6" s="93" t="s">
        <v>86</v>
      </c>
      <c r="T6" s="88" t="s">
        <v>87</v>
      </c>
      <c r="U6" s="41" t="s">
        <v>90</v>
      </c>
      <c r="V6" s="41" t="s">
        <v>89</v>
      </c>
      <c r="W6" s="41" t="s">
        <v>92</v>
      </c>
      <c r="X6" s="41" t="s">
        <v>89</v>
      </c>
      <c r="Y6" s="94" t="s">
        <v>90</v>
      </c>
    </row>
    <row r="7" spans="1:25" s="51" customFormat="1" ht="15.75">
      <c r="A7" s="42"/>
      <c r="B7" s="43"/>
      <c r="C7" s="44"/>
      <c r="D7" s="45"/>
      <c r="E7" s="46"/>
      <c r="F7" s="46"/>
      <c r="G7" s="47"/>
      <c r="H7" s="46"/>
      <c r="I7" s="46"/>
      <c r="J7" s="48" t="s">
        <v>93</v>
      </c>
      <c r="K7" s="43"/>
      <c r="L7" s="42" t="s">
        <v>94</v>
      </c>
      <c r="M7" s="50" t="s">
        <v>95</v>
      </c>
      <c r="N7" s="49" t="s">
        <v>94</v>
      </c>
      <c r="O7" s="49" t="s">
        <v>96</v>
      </c>
      <c r="P7" s="50" t="s">
        <v>94</v>
      </c>
      <c r="Q7" s="49" t="s">
        <v>96</v>
      </c>
      <c r="R7" s="95" t="s">
        <v>94</v>
      </c>
      <c r="S7" s="103" t="s">
        <v>94</v>
      </c>
      <c r="T7" s="50" t="s">
        <v>95</v>
      </c>
      <c r="U7" s="49" t="s">
        <v>94</v>
      </c>
      <c r="V7" s="49" t="s">
        <v>96</v>
      </c>
      <c r="W7" s="50" t="s">
        <v>94</v>
      </c>
      <c r="X7" s="49" t="s">
        <v>96</v>
      </c>
      <c r="Y7" s="95" t="s">
        <v>94</v>
      </c>
    </row>
    <row r="8" spans="1:25" ht="30" customHeight="1">
      <c r="A8" s="67"/>
      <c r="B8" s="68"/>
      <c r="C8" s="52" t="s">
        <v>78</v>
      </c>
      <c r="D8" s="69"/>
      <c r="E8" s="70"/>
      <c r="F8" s="70"/>
      <c r="G8" s="70"/>
      <c r="H8" s="70"/>
      <c r="I8" s="21"/>
      <c r="J8" s="151"/>
      <c r="K8" s="53"/>
      <c r="L8" s="71"/>
      <c r="M8" s="153"/>
      <c r="N8" s="72"/>
      <c r="O8" s="54" t="str">
        <f t="shared" ref="O8:O19" si="0">IF(I8="","",1)</f>
        <v/>
      </c>
      <c r="P8" s="72"/>
      <c r="Q8" s="54" t="str">
        <f>IF(O8="","",1)</f>
        <v/>
      </c>
      <c r="R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55">
        <f t="shared" ref="S8:S19" si="1">L8</f>
        <v>0</v>
      </c>
      <c r="T8" s="56" t="str">
        <f>IF(M8="", "", IF(M8&lt;0.5, 1, INT(M8) + IF(MOD(M8,1)&gt;=0.5, 1, 0)))</f>
        <v/>
      </c>
      <c r="U8" s="56" t="str">
        <f>IF(M8="","",IF(N8&lt;  IF(T8&lt;1,1,ROUNDDOWN(T8,0) + IF((T8-ROUNDDOWN(T8,0))&lt;0.5,0,1))  *VLOOKUP($B$5,'(参考)諸謝金・宿泊費'!$B:$I,3,FALSE),
  N8,  IF(T8&lt;1,1,ROUNDDOWN(T8,0) + IF((T8-ROUNDDOWN(T8,0))&lt;0.5,0,1))  *VLOOKUP($B$5,'(参考)諸謝金・宿泊費'!$B:$I,3,FALSE)))</f>
        <v/>
      </c>
      <c r="V8" s="56" t="str">
        <f t="shared" ref="V8:V19" si="2">O8</f>
        <v/>
      </c>
      <c r="W8" s="5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56" t="str">
        <f t="shared" ref="X8:X19" si="3">Q8</f>
        <v/>
      </c>
      <c r="Y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67"/>
      <c r="B9" s="73"/>
      <c r="C9" s="58" t="s">
        <v>78</v>
      </c>
      <c r="D9" s="74"/>
      <c r="E9" s="75"/>
      <c r="F9" s="75"/>
      <c r="G9" s="75"/>
      <c r="H9" s="75"/>
      <c r="I9" s="21"/>
      <c r="J9" s="152"/>
      <c r="K9" s="53"/>
      <c r="L9" s="71"/>
      <c r="M9" s="154"/>
      <c r="N9" s="72"/>
      <c r="O9" s="59" t="str">
        <f t="shared" si="0"/>
        <v/>
      </c>
      <c r="P9" s="72"/>
      <c r="Q9" s="54" t="str">
        <f t="shared" ref="Q9:Q19" si="4">IF(O9="","",1)</f>
        <v/>
      </c>
      <c r="R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60">
        <f t="shared" si="1"/>
        <v>0</v>
      </c>
      <c r="T9" s="56" t="str">
        <f t="shared" ref="T9:T19" si="5">IF(M9="", "", IF(M9&lt;0.5, 1, INT(M9) + IF(MOD(M9,1)&gt;=0.5, 1, 0)))</f>
        <v/>
      </c>
      <c r="U9" s="56" t="str">
        <f>IF(M9="","",IF(N9&lt;  IF(T9&lt;1,1,ROUNDDOWN(T9,0) + IF((T9-ROUNDDOWN(T9,0))&lt;0.5,0,1))  *VLOOKUP($B$5,'(参考)諸謝金・宿泊費'!$B:$I,3,FALSE),
  N9,  IF(T9&lt;1,1,ROUNDDOWN(T9,0) + IF((T9-ROUNDDOWN(T9,0))&lt;0.5,0,1))  *VLOOKUP($B$5,'(参考)諸謝金・宿泊費'!$B:$I,3,FALSE)))</f>
        <v/>
      </c>
      <c r="V9" s="56" t="str">
        <f t="shared" si="2"/>
        <v/>
      </c>
      <c r="W9" s="56"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56" t="str">
        <f t="shared" si="3"/>
        <v/>
      </c>
      <c r="Y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77"/>
      <c r="B10" s="73"/>
      <c r="C10" s="58" t="s">
        <v>78</v>
      </c>
      <c r="D10" s="74"/>
      <c r="E10" s="70"/>
      <c r="F10" s="70"/>
      <c r="G10" s="70"/>
      <c r="H10" s="70"/>
      <c r="I10" s="21"/>
      <c r="J10" s="151"/>
      <c r="K10" s="53"/>
      <c r="L10" s="71"/>
      <c r="M10" s="154"/>
      <c r="N10" s="72"/>
      <c r="O10" s="59" t="str">
        <f t="shared" si="0"/>
        <v/>
      </c>
      <c r="P10" s="76"/>
      <c r="Q10" s="54" t="str">
        <f t="shared" si="4"/>
        <v/>
      </c>
      <c r="R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60">
        <f t="shared" si="1"/>
        <v>0</v>
      </c>
      <c r="T10" s="56" t="str">
        <f t="shared" si="5"/>
        <v/>
      </c>
      <c r="U10" s="56" t="str">
        <f>IF(M10="","",IF(N10&lt;  IF(T10&lt;1,1,ROUNDDOWN(T10,0) + IF((T10-ROUNDDOWN(T10,0))&lt;0.5,0,1))  *VLOOKUP($B$5,'(参考)諸謝金・宿泊費'!$B:$I,3,FALSE),
  N10,  IF(T10&lt;1,1,ROUNDDOWN(T10,0) + IF((T10-ROUNDDOWN(T10,0))&lt;0.5,0,1))  *VLOOKUP($B$5,'(参考)諸謝金・宿泊費'!$B:$I,3,FALSE)))</f>
        <v/>
      </c>
      <c r="V10" s="56" t="str">
        <f t="shared" si="2"/>
        <v/>
      </c>
      <c r="W10" s="5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56" t="str">
        <f t="shared" si="3"/>
        <v/>
      </c>
      <c r="Y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77"/>
      <c r="B11" s="73"/>
      <c r="C11" s="58" t="s">
        <v>78</v>
      </c>
      <c r="D11" s="74"/>
      <c r="E11" s="75"/>
      <c r="F11" s="75"/>
      <c r="G11" s="75"/>
      <c r="H11" s="75"/>
      <c r="I11" s="21"/>
      <c r="J11" s="152"/>
      <c r="K11" s="53"/>
      <c r="L11" s="71"/>
      <c r="M11" s="154"/>
      <c r="N11" s="72"/>
      <c r="O11" s="59" t="str">
        <f t="shared" si="0"/>
        <v/>
      </c>
      <c r="P11" s="76"/>
      <c r="Q11" s="54" t="str">
        <f t="shared" si="4"/>
        <v/>
      </c>
      <c r="R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60">
        <f t="shared" si="1"/>
        <v>0</v>
      </c>
      <c r="T11" s="56" t="str">
        <f t="shared" si="5"/>
        <v/>
      </c>
      <c r="U11" s="56" t="str">
        <f>IF(M11="","",IF(N11&lt;  IF(T11&lt;1,1,ROUNDDOWN(T11,0) + IF((T11-ROUNDDOWN(T11,0))&lt;0.5,0,1))  *VLOOKUP($B$5,'(参考)諸謝金・宿泊費'!$B:$I,3,FALSE),
  N11,  IF(T11&lt;1,1,ROUNDDOWN(T11,0) + IF((T11-ROUNDDOWN(T11,0))&lt;0.5,0,1))  *VLOOKUP($B$5,'(参考)諸謝金・宿泊費'!$B:$I,3,FALSE)))</f>
        <v/>
      </c>
      <c r="V11" s="56" t="str">
        <f t="shared" si="2"/>
        <v/>
      </c>
      <c r="W11" s="5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56" t="str">
        <f t="shared" si="3"/>
        <v/>
      </c>
      <c r="Y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77"/>
      <c r="B12" s="73"/>
      <c r="C12" s="58" t="s">
        <v>78</v>
      </c>
      <c r="D12" s="74"/>
      <c r="E12" s="75"/>
      <c r="F12" s="75"/>
      <c r="G12" s="78"/>
      <c r="H12" s="78"/>
      <c r="I12" s="21"/>
      <c r="J12" s="152"/>
      <c r="K12" s="79"/>
      <c r="L12" s="71"/>
      <c r="M12" s="154"/>
      <c r="N12" s="72"/>
      <c r="O12" s="59" t="str">
        <f t="shared" si="0"/>
        <v/>
      </c>
      <c r="P12" s="76"/>
      <c r="Q12" s="54" t="str">
        <f t="shared" si="4"/>
        <v/>
      </c>
      <c r="R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60">
        <f t="shared" si="1"/>
        <v>0</v>
      </c>
      <c r="T12" s="56" t="str">
        <f t="shared" si="5"/>
        <v/>
      </c>
      <c r="U12" s="56" t="str">
        <f>IF(M12="","",IF(N12&lt;  IF(T12&lt;1,1,ROUNDDOWN(T12,0) + IF((T12-ROUNDDOWN(T12,0))&lt;0.5,0,1))  *VLOOKUP($B$5,'(参考)諸謝金・宿泊費'!$B:$I,3,FALSE),
  N12,  IF(T12&lt;1,1,ROUNDDOWN(T12,0) + IF((T12-ROUNDDOWN(T12,0))&lt;0.5,0,1))  *VLOOKUP($B$5,'(参考)諸謝金・宿泊費'!$B:$I,3,FALSE)))</f>
        <v/>
      </c>
      <c r="V12" s="56" t="str">
        <f t="shared" si="2"/>
        <v/>
      </c>
      <c r="W12" s="56"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56" t="str">
        <f t="shared" si="3"/>
        <v/>
      </c>
      <c r="Y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77"/>
      <c r="B13" s="73"/>
      <c r="C13" s="58" t="s">
        <v>78</v>
      </c>
      <c r="D13" s="74"/>
      <c r="E13" s="75"/>
      <c r="F13" s="75"/>
      <c r="G13" s="78"/>
      <c r="H13" s="78"/>
      <c r="I13" s="21"/>
      <c r="J13" s="152"/>
      <c r="K13" s="79"/>
      <c r="L13" s="71"/>
      <c r="M13" s="154"/>
      <c r="N13" s="72"/>
      <c r="O13" s="59" t="str">
        <f t="shared" si="0"/>
        <v/>
      </c>
      <c r="P13" s="76"/>
      <c r="Q13" s="54" t="str">
        <f t="shared" si="4"/>
        <v/>
      </c>
      <c r="R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60">
        <f t="shared" si="1"/>
        <v>0</v>
      </c>
      <c r="T13" s="56" t="str">
        <f t="shared" si="5"/>
        <v/>
      </c>
      <c r="U13" s="56" t="str">
        <f>IF(M13="","",IF(N13&lt;  IF(T13&lt;1,1,ROUNDDOWN(T13,0) + IF((T13-ROUNDDOWN(T13,0))&lt;0.5,0,1))  *VLOOKUP($B$5,'(参考)諸謝金・宿泊費'!$B:$I,3,FALSE),
  N13,  IF(T13&lt;1,1,ROUNDDOWN(T13,0) + IF((T13-ROUNDDOWN(T13,0))&lt;0.5,0,1))  *VLOOKUP($B$5,'(参考)諸謝金・宿泊費'!$B:$I,3,FALSE)))</f>
        <v/>
      </c>
      <c r="V13" s="56" t="str">
        <f t="shared" si="2"/>
        <v/>
      </c>
      <c r="W13" s="56"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56" t="str">
        <f t="shared" si="3"/>
        <v/>
      </c>
      <c r="Y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67"/>
      <c r="B14" s="73"/>
      <c r="C14" s="58" t="s">
        <v>78</v>
      </c>
      <c r="D14" s="74"/>
      <c r="E14" s="75"/>
      <c r="F14" s="75"/>
      <c r="G14" s="75"/>
      <c r="H14" s="75"/>
      <c r="I14" s="21"/>
      <c r="J14" s="152"/>
      <c r="K14" s="53"/>
      <c r="L14" s="71"/>
      <c r="M14" s="154"/>
      <c r="N14" s="72"/>
      <c r="O14" s="59" t="str">
        <f t="shared" si="0"/>
        <v/>
      </c>
      <c r="P14" s="72"/>
      <c r="Q14" s="54" t="str">
        <f t="shared" si="4"/>
        <v/>
      </c>
      <c r="R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60">
        <f t="shared" si="1"/>
        <v>0</v>
      </c>
      <c r="T14" s="56" t="str">
        <f t="shared" si="5"/>
        <v/>
      </c>
      <c r="U14" s="56" t="str">
        <f>IF(M14="","",IF(N14&lt;  IF(T14&lt;1,1,ROUNDDOWN(T14,0) + IF((T14-ROUNDDOWN(T14,0))&lt;0.5,0,1))  *VLOOKUP($B$5,'(参考)諸謝金・宿泊費'!$B:$I,3,FALSE),
  N14,  IF(T14&lt;1,1,ROUNDDOWN(T14,0) + IF((T14-ROUNDDOWN(T14,0))&lt;0.5,0,1))  *VLOOKUP($B$5,'(参考)諸謝金・宿泊費'!$B:$I,3,FALSE)))</f>
        <v/>
      </c>
      <c r="V14" s="56" t="str">
        <f t="shared" si="2"/>
        <v/>
      </c>
      <c r="W14" s="56"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56" t="str">
        <f t="shared" si="3"/>
        <v/>
      </c>
      <c r="Y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77"/>
      <c r="B15" s="73"/>
      <c r="C15" s="58" t="s">
        <v>78</v>
      </c>
      <c r="D15" s="74"/>
      <c r="E15" s="70"/>
      <c r="F15" s="70"/>
      <c r="G15" s="70"/>
      <c r="H15" s="70"/>
      <c r="I15" s="21"/>
      <c r="J15" s="151"/>
      <c r="K15" s="53"/>
      <c r="L15" s="71"/>
      <c r="M15" s="154"/>
      <c r="N15" s="76"/>
      <c r="O15" s="59" t="str">
        <f t="shared" si="0"/>
        <v/>
      </c>
      <c r="P15" s="76"/>
      <c r="Q15" s="54" t="str">
        <f t="shared" si="4"/>
        <v/>
      </c>
      <c r="R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60">
        <f t="shared" si="1"/>
        <v>0</v>
      </c>
      <c r="T15" s="56" t="str">
        <f t="shared" si="5"/>
        <v/>
      </c>
      <c r="U15" s="56" t="str">
        <f>IF(M15="","",IF(N15&lt;  IF(T15&lt;1,1,ROUNDDOWN(T15,0) + IF((T15-ROUNDDOWN(T15,0))&lt;0.5,0,1))  *VLOOKUP($B$5,'(参考)諸謝金・宿泊費'!$B:$I,3,FALSE),
  N15,  IF(T15&lt;1,1,ROUNDDOWN(T15,0) + IF((T15-ROUNDDOWN(T15,0))&lt;0.5,0,1))  *VLOOKUP($B$5,'(参考)諸謝金・宿泊費'!$B:$I,3,FALSE)))</f>
        <v/>
      </c>
      <c r="V15" s="56" t="str">
        <f t="shared" si="2"/>
        <v/>
      </c>
      <c r="W15" s="56"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56" t="str">
        <f t="shared" si="3"/>
        <v/>
      </c>
      <c r="Y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77"/>
      <c r="B16" s="73"/>
      <c r="C16" s="58" t="s">
        <v>78</v>
      </c>
      <c r="D16" s="74"/>
      <c r="E16" s="75"/>
      <c r="F16" s="75"/>
      <c r="G16" s="75"/>
      <c r="H16" s="75"/>
      <c r="I16" s="21"/>
      <c r="J16" s="152"/>
      <c r="K16" s="53"/>
      <c r="L16" s="71"/>
      <c r="M16" s="154"/>
      <c r="N16" s="76"/>
      <c r="O16" s="59" t="str">
        <f t="shared" si="0"/>
        <v/>
      </c>
      <c r="P16" s="76"/>
      <c r="Q16" s="54" t="str">
        <f t="shared" si="4"/>
        <v/>
      </c>
      <c r="R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60">
        <f t="shared" si="1"/>
        <v>0</v>
      </c>
      <c r="T16" s="56" t="str">
        <f t="shared" si="5"/>
        <v/>
      </c>
      <c r="U16" s="56" t="str">
        <f>IF(M16="","",IF(N16&lt;  IF(T16&lt;1,1,ROUNDDOWN(T16,0) + IF((T16-ROUNDDOWN(T16,0))&lt;0.5,0,1))  *VLOOKUP($B$5,'(参考)諸謝金・宿泊費'!$B:$I,3,FALSE),
  N16,  IF(T16&lt;1,1,ROUNDDOWN(T16,0) + IF((T16-ROUNDDOWN(T16,0))&lt;0.5,0,1))  *VLOOKUP($B$5,'(参考)諸謝金・宿泊費'!$B:$I,3,FALSE)))</f>
        <v/>
      </c>
      <c r="V16" s="56" t="str">
        <f t="shared" si="2"/>
        <v/>
      </c>
      <c r="W16" s="56"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56" t="str">
        <f t="shared" si="3"/>
        <v/>
      </c>
      <c r="Y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77"/>
      <c r="B17" s="73"/>
      <c r="C17" s="58" t="s">
        <v>78</v>
      </c>
      <c r="D17" s="74"/>
      <c r="E17" s="75"/>
      <c r="F17" s="75"/>
      <c r="G17" s="78"/>
      <c r="H17" s="78"/>
      <c r="I17" s="21"/>
      <c r="J17" s="152"/>
      <c r="K17" s="79"/>
      <c r="L17" s="71"/>
      <c r="M17" s="154"/>
      <c r="N17" s="76"/>
      <c r="O17" s="59" t="str">
        <f t="shared" si="0"/>
        <v/>
      </c>
      <c r="P17" s="76"/>
      <c r="Q17" s="54" t="str">
        <f t="shared" si="4"/>
        <v/>
      </c>
      <c r="R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60">
        <f t="shared" si="1"/>
        <v>0</v>
      </c>
      <c r="T17" s="56" t="str">
        <f t="shared" si="5"/>
        <v/>
      </c>
      <c r="U17" s="56" t="str">
        <f>IF(M17="","",IF(N17&lt;  IF(T17&lt;1,1,ROUNDDOWN(T17,0) + IF((T17-ROUNDDOWN(T17,0))&lt;0.5,0,1))  *VLOOKUP($B$5,'(参考)諸謝金・宿泊費'!$B:$I,3,FALSE),
  N17,  IF(T17&lt;1,1,ROUNDDOWN(T17,0) + IF((T17-ROUNDDOWN(T17,0))&lt;0.5,0,1))  *VLOOKUP($B$5,'(参考)諸謝金・宿泊費'!$B:$I,3,FALSE)))</f>
        <v/>
      </c>
      <c r="V17" s="56" t="str">
        <f t="shared" si="2"/>
        <v/>
      </c>
      <c r="W17" s="56"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56" t="str">
        <f t="shared" si="3"/>
        <v/>
      </c>
      <c r="Y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77"/>
      <c r="B18" s="73"/>
      <c r="C18" s="58" t="s">
        <v>78</v>
      </c>
      <c r="D18" s="74"/>
      <c r="E18" s="75"/>
      <c r="F18" s="75"/>
      <c r="G18" s="78"/>
      <c r="H18" s="78"/>
      <c r="I18" s="21"/>
      <c r="J18" s="152"/>
      <c r="K18" s="79"/>
      <c r="L18" s="71"/>
      <c r="M18" s="154"/>
      <c r="N18" s="76"/>
      <c r="O18" s="59" t="str">
        <f t="shared" si="0"/>
        <v/>
      </c>
      <c r="P18" s="76"/>
      <c r="Q18" s="54" t="str">
        <f t="shared" si="4"/>
        <v/>
      </c>
      <c r="R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60">
        <f t="shared" si="1"/>
        <v>0</v>
      </c>
      <c r="T18" s="56" t="str">
        <f t="shared" si="5"/>
        <v/>
      </c>
      <c r="U18" s="56" t="str">
        <f>IF(M18="","",IF(N18&lt;  IF(T18&lt;1,1,ROUNDDOWN(T18,0) + IF((T18-ROUNDDOWN(T18,0))&lt;0.5,0,1))  *VLOOKUP($B$5,'(参考)諸謝金・宿泊費'!$B:$I,3,FALSE),
  N18,  IF(T18&lt;1,1,ROUNDDOWN(T18,0) + IF((T18-ROUNDDOWN(T18,0))&lt;0.5,0,1))  *VLOOKUP($B$5,'(参考)諸謝金・宿泊費'!$B:$I,3,FALSE)))</f>
        <v/>
      </c>
      <c r="V18" s="56" t="str">
        <f t="shared" si="2"/>
        <v/>
      </c>
      <c r="W18" s="56"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56" t="str">
        <f t="shared" si="3"/>
        <v/>
      </c>
      <c r="Y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thickBot="1">
      <c r="A19" s="77"/>
      <c r="B19" s="73"/>
      <c r="C19" s="58" t="s">
        <v>78</v>
      </c>
      <c r="D19" s="74"/>
      <c r="E19" s="75"/>
      <c r="F19" s="75"/>
      <c r="G19" s="75"/>
      <c r="H19" s="75"/>
      <c r="I19" s="21"/>
      <c r="J19" s="152"/>
      <c r="K19" s="79"/>
      <c r="L19" s="71"/>
      <c r="M19" s="155"/>
      <c r="N19" s="80"/>
      <c r="O19" s="81" t="str">
        <f t="shared" si="0"/>
        <v/>
      </c>
      <c r="P19" s="80"/>
      <c r="Q19" s="54" t="str">
        <f t="shared" si="4"/>
        <v/>
      </c>
      <c r="R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04">
        <f t="shared" si="1"/>
        <v>0</v>
      </c>
      <c r="T19" s="56" t="str">
        <f t="shared" si="5"/>
        <v/>
      </c>
      <c r="U19" s="56" t="str">
        <f>IF(M19="","",IF(N19&lt;  IF(T19&lt;1,1,ROUNDDOWN(T19,0) + IF((T19-ROUNDDOWN(T19,0))&lt;0.5,0,1))  *VLOOKUP($B$5,'(参考)諸謝金・宿泊費'!$B:$I,3,FALSE),
  N19,  IF(T19&lt;1,1,ROUNDDOWN(T19,0) + IF((T19-ROUNDDOWN(T19,0))&lt;0.5,0,1))  *VLOOKUP($B$5,'(参考)諸謝金・宿泊費'!$B:$I,3,FALSE)))</f>
        <v/>
      </c>
      <c r="V19" s="56" t="str">
        <f t="shared" si="2"/>
        <v/>
      </c>
      <c r="W19" s="56"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56" t="str">
        <f t="shared" si="3"/>
        <v/>
      </c>
      <c r="Y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89" t="s">
        <v>103</v>
      </c>
      <c r="B20" s="190"/>
      <c r="C20" s="190"/>
      <c r="D20" s="190"/>
      <c r="E20" s="190"/>
      <c r="F20" s="190"/>
      <c r="G20" s="190"/>
      <c r="H20" s="191"/>
      <c r="I20" s="62"/>
      <c r="J20" s="83">
        <f>TRUNC(SUM(J8:J19),-0.1)</f>
        <v>0</v>
      </c>
      <c r="K20" s="63"/>
      <c r="L20" s="105">
        <f>SUM(L8:L19)</f>
        <v>0</v>
      </c>
      <c r="M20" s="84"/>
      <c r="N20" s="84">
        <f>SUM(N8:N19)</f>
        <v>0</v>
      </c>
      <c r="O20" s="84"/>
      <c r="P20" s="84">
        <f>SUM(P8:P19)</f>
        <v>0</v>
      </c>
      <c r="Q20" s="85"/>
      <c r="R20" s="86">
        <f t="shared" ref="R20:W20" si="6">SUM(R8:R19)</f>
        <v>0</v>
      </c>
      <c r="S20" s="105">
        <f t="shared" si="6"/>
        <v>0</v>
      </c>
      <c r="T20" s="84"/>
      <c r="U20" s="84">
        <f>SUM(U8:U19)</f>
        <v>0</v>
      </c>
      <c r="V20" s="85"/>
      <c r="W20" s="84">
        <f t="shared" si="6"/>
        <v>0</v>
      </c>
      <c r="X20" s="102"/>
      <c r="Y20" s="106">
        <f>SUM(Y8:Y19)</f>
        <v>0</v>
      </c>
    </row>
    <row r="21" spans="1:25" ht="16.5" thickBot="1">
      <c r="A21" s="210" t="s">
        <v>104</v>
      </c>
      <c r="B21" s="210"/>
      <c r="C21" s="210"/>
      <c r="D21" s="210"/>
      <c r="E21" s="210"/>
      <c r="F21" s="210"/>
      <c r="G21" s="210"/>
      <c r="H21" s="210"/>
      <c r="I21" s="210"/>
      <c r="J21" s="210"/>
      <c r="K21" s="210"/>
      <c r="L21" s="92"/>
      <c r="M21" s="64"/>
      <c r="N21" s="107"/>
      <c r="O21" s="64"/>
      <c r="P21" s="64"/>
      <c r="Q21" s="64"/>
      <c r="R21" s="64"/>
      <c r="S21" s="64"/>
      <c r="T21" s="64"/>
      <c r="U21" s="107"/>
      <c r="V21" s="64"/>
      <c r="W21" s="64"/>
      <c r="X21" s="64"/>
    </row>
    <row r="22" spans="1:25" ht="30" customHeight="1" thickBot="1">
      <c r="A22" s="27"/>
      <c r="B22" s="27"/>
      <c r="C22" s="32"/>
      <c r="D22" s="27"/>
      <c r="E22" s="27"/>
      <c r="F22" s="27"/>
      <c r="G22" s="27"/>
      <c r="H22" s="27"/>
      <c r="I22" s="27"/>
      <c r="J22" s="32"/>
      <c r="K22" s="32"/>
      <c r="L22" s="32"/>
      <c r="N22" s="108"/>
      <c r="O22" s="109"/>
      <c r="P22" s="211" t="s">
        <v>54</v>
      </c>
      <c r="Q22" s="212"/>
      <c r="R22" s="213">
        <f>SUM(L20,N20,P20,R20,O4)</f>
        <v>0</v>
      </c>
      <c r="S22" s="213"/>
      <c r="T22" s="214"/>
      <c r="U22" s="211" t="s">
        <v>105</v>
      </c>
      <c r="V22" s="215"/>
      <c r="W22" s="232">
        <f>SUM(S20,U20,W20,Y20,V4)</f>
        <v>0</v>
      </c>
      <c r="X22" s="213"/>
      <c r="Y22" s="214"/>
    </row>
    <row r="23" spans="1:25" ht="30" customHeight="1" thickBot="1">
      <c r="A23" s="27"/>
      <c r="B23" s="27"/>
      <c r="C23" s="32"/>
      <c r="D23" s="27"/>
      <c r="E23" s="27"/>
      <c r="F23" s="27"/>
      <c r="G23" s="27"/>
      <c r="H23" s="27"/>
      <c r="I23" s="27"/>
      <c r="J23" s="32"/>
      <c r="K23" s="32"/>
      <c r="L23" s="32"/>
      <c r="M23" s="65"/>
      <c r="N23" s="65"/>
      <c r="O23" s="65"/>
      <c r="P23" s="65"/>
      <c r="Q23" s="65"/>
      <c r="R23" s="65"/>
      <c r="S23" s="65"/>
      <c r="U23" s="211" t="s">
        <v>106</v>
      </c>
      <c r="V23" s="215"/>
      <c r="W23" s="232">
        <f>R22-W22</f>
        <v>0</v>
      </c>
      <c r="X23" s="213"/>
      <c r="Y23" s="214"/>
    </row>
    <row r="24" spans="1:25" ht="16.5" thickBot="1">
      <c r="A24" s="27"/>
      <c r="B24" s="27"/>
      <c r="C24" s="32"/>
      <c r="D24" s="27"/>
      <c r="E24" s="27"/>
      <c r="F24" s="27"/>
      <c r="G24" s="27"/>
      <c r="H24" s="27"/>
      <c r="I24" s="27"/>
      <c r="J24" s="32"/>
      <c r="K24" s="32"/>
      <c r="L24" s="32"/>
      <c r="M24" s="65"/>
      <c r="N24" s="65"/>
      <c r="O24" s="65"/>
      <c r="P24" s="65"/>
      <c r="Q24" s="65"/>
      <c r="R24" s="65"/>
      <c r="S24" s="65"/>
      <c r="T24" s="30"/>
      <c r="U24" s="30"/>
      <c r="V24" s="30"/>
      <c r="W24" s="30"/>
      <c r="X24" s="66"/>
    </row>
    <row r="25" spans="1:25" ht="30" customHeight="1">
      <c r="A25" s="259" t="s">
        <v>107</v>
      </c>
      <c r="B25" s="260"/>
      <c r="C25" s="260"/>
      <c r="D25" s="260"/>
      <c r="E25" s="260"/>
      <c r="F25" s="260"/>
      <c r="G25" s="260"/>
      <c r="H25" s="260"/>
      <c r="I25" s="260"/>
      <c r="J25" s="260"/>
      <c r="K25" s="261"/>
      <c r="L25" s="216" t="s">
        <v>108</v>
      </c>
      <c r="M25" s="217"/>
      <c r="N25" s="217"/>
      <c r="O25" s="217"/>
      <c r="P25" s="217"/>
      <c r="Q25" s="217"/>
      <c r="R25" s="217"/>
      <c r="S25" s="217"/>
      <c r="T25" s="217"/>
      <c r="U25" s="217"/>
      <c r="V25" s="217"/>
      <c r="W25" s="217"/>
      <c r="X25" s="217"/>
      <c r="Y25" s="220"/>
    </row>
    <row r="26" spans="1:25" ht="30" customHeight="1">
      <c r="A26" s="262"/>
      <c r="B26" s="263"/>
      <c r="C26" s="263"/>
      <c r="D26" s="263"/>
      <c r="E26" s="263"/>
      <c r="F26" s="263"/>
      <c r="G26" s="263"/>
      <c r="H26" s="263"/>
      <c r="I26" s="263"/>
      <c r="J26" s="263"/>
      <c r="K26" s="264"/>
      <c r="L26" s="268"/>
      <c r="M26" s="269"/>
      <c r="N26" s="269"/>
      <c r="O26" s="269"/>
      <c r="P26" s="269"/>
      <c r="Q26" s="269"/>
      <c r="R26" s="269"/>
      <c r="S26" s="269"/>
      <c r="T26" s="269"/>
      <c r="U26" s="269"/>
      <c r="V26" s="269"/>
      <c r="W26" s="269"/>
      <c r="X26" s="269"/>
      <c r="Y26" s="270"/>
    </row>
    <row r="27" spans="1:25" ht="30" customHeight="1">
      <c r="A27" s="262"/>
      <c r="B27" s="263"/>
      <c r="C27" s="263"/>
      <c r="D27" s="263"/>
      <c r="E27" s="263"/>
      <c r="F27" s="263"/>
      <c r="G27" s="263"/>
      <c r="H27" s="263"/>
      <c r="I27" s="263"/>
      <c r="J27" s="263"/>
      <c r="K27" s="264"/>
      <c r="L27" s="268"/>
      <c r="M27" s="269"/>
      <c r="N27" s="269"/>
      <c r="O27" s="269"/>
      <c r="P27" s="269"/>
      <c r="Q27" s="269"/>
      <c r="R27" s="269"/>
      <c r="S27" s="269"/>
      <c r="T27" s="269"/>
      <c r="U27" s="269"/>
      <c r="V27" s="269"/>
      <c r="W27" s="269"/>
      <c r="X27" s="269"/>
      <c r="Y27" s="270"/>
    </row>
    <row r="28" spans="1:25" ht="30" customHeight="1">
      <c r="A28" s="262"/>
      <c r="B28" s="263"/>
      <c r="C28" s="263"/>
      <c r="D28" s="263"/>
      <c r="E28" s="263"/>
      <c r="F28" s="263"/>
      <c r="G28" s="263"/>
      <c r="H28" s="263"/>
      <c r="I28" s="263"/>
      <c r="J28" s="263"/>
      <c r="K28" s="264"/>
      <c r="L28" s="268"/>
      <c r="M28" s="269"/>
      <c r="N28" s="269"/>
      <c r="O28" s="269"/>
      <c r="P28" s="269"/>
      <c r="Q28" s="269"/>
      <c r="R28" s="269"/>
      <c r="S28" s="269"/>
      <c r="T28" s="269"/>
      <c r="U28" s="269"/>
      <c r="V28" s="269"/>
      <c r="W28" s="269"/>
      <c r="X28" s="269"/>
      <c r="Y28" s="270"/>
    </row>
    <row r="29" spans="1:25" ht="30" customHeight="1">
      <c r="A29" s="262"/>
      <c r="B29" s="263"/>
      <c r="C29" s="263"/>
      <c r="D29" s="263"/>
      <c r="E29" s="263"/>
      <c r="F29" s="263"/>
      <c r="G29" s="263"/>
      <c r="H29" s="263"/>
      <c r="I29" s="263"/>
      <c r="J29" s="263"/>
      <c r="K29" s="264"/>
      <c r="L29" s="268"/>
      <c r="M29" s="269"/>
      <c r="N29" s="269"/>
      <c r="O29" s="269"/>
      <c r="P29" s="269"/>
      <c r="Q29" s="269"/>
      <c r="R29" s="269"/>
      <c r="S29" s="269"/>
      <c r="T29" s="269"/>
      <c r="U29" s="269"/>
      <c r="V29" s="269"/>
      <c r="W29" s="269"/>
      <c r="X29" s="269"/>
      <c r="Y29" s="270"/>
    </row>
    <row r="30" spans="1:25" ht="30" customHeight="1">
      <c r="A30" s="262"/>
      <c r="B30" s="263"/>
      <c r="C30" s="263"/>
      <c r="D30" s="263"/>
      <c r="E30" s="263"/>
      <c r="F30" s="263"/>
      <c r="G30" s="263"/>
      <c r="H30" s="263"/>
      <c r="I30" s="263"/>
      <c r="J30" s="263"/>
      <c r="K30" s="264"/>
      <c r="L30" s="268"/>
      <c r="M30" s="269"/>
      <c r="N30" s="269"/>
      <c r="O30" s="269"/>
      <c r="P30" s="269"/>
      <c r="Q30" s="269"/>
      <c r="R30" s="269"/>
      <c r="S30" s="269"/>
      <c r="T30" s="269"/>
      <c r="U30" s="269"/>
      <c r="V30" s="269"/>
      <c r="W30" s="269"/>
      <c r="X30" s="269"/>
      <c r="Y30" s="270"/>
    </row>
    <row r="31" spans="1:25" ht="30" customHeight="1">
      <c r="A31" s="262"/>
      <c r="B31" s="263"/>
      <c r="C31" s="263"/>
      <c r="D31" s="263"/>
      <c r="E31" s="263"/>
      <c r="F31" s="263"/>
      <c r="G31" s="263"/>
      <c r="H31" s="263"/>
      <c r="I31" s="263"/>
      <c r="J31" s="263"/>
      <c r="K31" s="264"/>
      <c r="L31" s="268"/>
      <c r="M31" s="269"/>
      <c r="N31" s="269"/>
      <c r="O31" s="269"/>
      <c r="P31" s="269"/>
      <c r="Q31" s="269"/>
      <c r="R31" s="269"/>
      <c r="S31" s="269"/>
      <c r="T31" s="269"/>
      <c r="U31" s="269"/>
      <c r="V31" s="269"/>
      <c r="W31" s="269"/>
      <c r="X31" s="269"/>
      <c r="Y31" s="270"/>
    </row>
    <row r="32" spans="1:25" ht="30" customHeight="1">
      <c r="A32" s="262"/>
      <c r="B32" s="263"/>
      <c r="C32" s="263"/>
      <c r="D32" s="263"/>
      <c r="E32" s="263"/>
      <c r="F32" s="263"/>
      <c r="G32" s="263"/>
      <c r="H32" s="263"/>
      <c r="I32" s="263"/>
      <c r="J32" s="263"/>
      <c r="K32" s="264"/>
      <c r="L32" s="268"/>
      <c r="M32" s="269"/>
      <c r="N32" s="269"/>
      <c r="O32" s="269"/>
      <c r="P32" s="269"/>
      <c r="Q32" s="269"/>
      <c r="R32" s="269"/>
      <c r="S32" s="269"/>
      <c r="T32" s="269"/>
      <c r="U32" s="269"/>
      <c r="V32" s="269"/>
      <c r="W32" s="269"/>
      <c r="X32" s="269"/>
      <c r="Y32" s="270"/>
    </row>
    <row r="33" spans="1:25" ht="30" customHeight="1">
      <c r="A33" s="262"/>
      <c r="B33" s="263"/>
      <c r="C33" s="263"/>
      <c r="D33" s="263"/>
      <c r="E33" s="263"/>
      <c r="F33" s="263"/>
      <c r="G33" s="263"/>
      <c r="H33" s="263"/>
      <c r="I33" s="263"/>
      <c r="J33" s="263"/>
      <c r="K33" s="264"/>
      <c r="L33" s="268"/>
      <c r="M33" s="269"/>
      <c r="N33" s="269"/>
      <c r="O33" s="269"/>
      <c r="P33" s="269"/>
      <c r="Q33" s="269"/>
      <c r="R33" s="269"/>
      <c r="S33" s="269"/>
      <c r="T33" s="269"/>
      <c r="U33" s="269"/>
      <c r="V33" s="269"/>
      <c r="W33" s="269"/>
      <c r="X33" s="269"/>
      <c r="Y33" s="270"/>
    </row>
    <row r="34" spans="1:25" ht="30" customHeight="1">
      <c r="A34" s="262"/>
      <c r="B34" s="263"/>
      <c r="C34" s="263"/>
      <c r="D34" s="263"/>
      <c r="E34" s="263"/>
      <c r="F34" s="263"/>
      <c r="G34" s="263"/>
      <c r="H34" s="263"/>
      <c r="I34" s="263"/>
      <c r="J34" s="263"/>
      <c r="K34" s="264"/>
      <c r="L34" s="268"/>
      <c r="M34" s="269"/>
      <c r="N34" s="269"/>
      <c r="O34" s="269"/>
      <c r="P34" s="269"/>
      <c r="Q34" s="269"/>
      <c r="R34" s="269"/>
      <c r="S34" s="269"/>
      <c r="T34" s="269"/>
      <c r="U34" s="269"/>
      <c r="V34" s="269"/>
      <c r="W34" s="269"/>
      <c r="X34" s="269"/>
      <c r="Y34" s="270"/>
    </row>
    <row r="35" spans="1:25" ht="30" customHeight="1">
      <c r="A35" s="262"/>
      <c r="B35" s="263"/>
      <c r="C35" s="263"/>
      <c r="D35" s="263"/>
      <c r="E35" s="263"/>
      <c r="F35" s="263"/>
      <c r="G35" s="263"/>
      <c r="H35" s="263"/>
      <c r="I35" s="263"/>
      <c r="J35" s="263"/>
      <c r="K35" s="264"/>
      <c r="L35" s="268"/>
      <c r="M35" s="269"/>
      <c r="N35" s="269"/>
      <c r="O35" s="269"/>
      <c r="P35" s="269"/>
      <c r="Q35" s="269"/>
      <c r="R35" s="269"/>
      <c r="S35" s="269"/>
      <c r="T35" s="269"/>
      <c r="U35" s="269"/>
      <c r="V35" s="269"/>
      <c r="W35" s="269"/>
      <c r="X35" s="269"/>
      <c r="Y35" s="270"/>
    </row>
    <row r="36" spans="1:25" ht="30" customHeight="1">
      <c r="A36" s="262"/>
      <c r="B36" s="263"/>
      <c r="C36" s="263"/>
      <c r="D36" s="263"/>
      <c r="E36" s="263"/>
      <c r="F36" s="263"/>
      <c r="G36" s="263"/>
      <c r="H36" s="263"/>
      <c r="I36" s="263"/>
      <c r="J36" s="263"/>
      <c r="K36" s="264"/>
      <c r="L36" s="268"/>
      <c r="M36" s="269"/>
      <c r="N36" s="269"/>
      <c r="O36" s="269"/>
      <c r="P36" s="269"/>
      <c r="Q36" s="269"/>
      <c r="R36" s="269"/>
      <c r="S36" s="269"/>
      <c r="T36" s="269"/>
      <c r="U36" s="269"/>
      <c r="V36" s="269"/>
      <c r="W36" s="269"/>
      <c r="X36" s="269"/>
      <c r="Y36" s="270"/>
    </row>
    <row r="37" spans="1:25" ht="30" customHeight="1">
      <c r="A37" s="262"/>
      <c r="B37" s="263"/>
      <c r="C37" s="263"/>
      <c r="D37" s="263"/>
      <c r="E37" s="263"/>
      <c r="F37" s="263"/>
      <c r="G37" s="263"/>
      <c r="H37" s="263"/>
      <c r="I37" s="263"/>
      <c r="J37" s="263"/>
      <c r="K37" s="264"/>
      <c r="L37" s="268"/>
      <c r="M37" s="269"/>
      <c r="N37" s="269"/>
      <c r="O37" s="269"/>
      <c r="P37" s="269"/>
      <c r="Q37" s="269"/>
      <c r="R37" s="269"/>
      <c r="S37" s="269"/>
      <c r="T37" s="269"/>
      <c r="U37" s="269"/>
      <c r="V37" s="269"/>
      <c r="W37" s="269"/>
      <c r="X37" s="269"/>
      <c r="Y37" s="270"/>
    </row>
    <row r="38" spans="1:25" ht="30" customHeight="1">
      <c r="A38" s="262"/>
      <c r="B38" s="263"/>
      <c r="C38" s="263"/>
      <c r="D38" s="263"/>
      <c r="E38" s="263"/>
      <c r="F38" s="263"/>
      <c r="G38" s="263"/>
      <c r="H38" s="263"/>
      <c r="I38" s="263"/>
      <c r="J38" s="263"/>
      <c r="K38" s="264"/>
      <c r="L38" s="268"/>
      <c r="M38" s="269"/>
      <c r="N38" s="269"/>
      <c r="O38" s="269"/>
      <c r="P38" s="269"/>
      <c r="Q38" s="269"/>
      <c r="R38" s="269"/>
      <c r="S38" s="269"/>
      <c r="T38" s="269"/>
      <c r="U38" s="269"/>
      <c r="V38" s="269"/>
      <c r="W38" s="269"/>
      <c r="X38" s="269"/>
      <c r="Y38" s="270"/>
    </row>
    <row r="39" spans="1:25" ht="30" customHeight="1">
      <c r="A39" s="262"/>
      <c r="B39" s="263"/>
      <c r="C39" s="263"/>
      <c r="D39" s="263"/>
      <c r="E39" s="263"/>
      <c r="F39" s="263"/>
      <c r="G39" s="263"/>
      <c r="H39" s="263"/>
      <c r="I39" s="263"/>
      <c r="J39" s="263"/>
      <c r="K39" s="264"/>
      <c r="L39" s="268"/>
      <c r="M39" s="269"/>
      <c r="N39" s="269"/>
      <c r="O39" s="269"/>
      <c r="P39" s="269"/>
      <c r="Q39" s="269"/>
      <c r="R39" s="269"/>
      <c r="S39" s="269"/>
      <c r="T39" s="269"/>
      <c r="U39" s="269"/>
      <c r="V39" s="269"/>
      <c r="W39" s="269"/>
      <c r="X39" s="269"/>
      <c r="Y39" s="270"/>
    </row>
    <row r="40" spans="1:25" ht="30" customHeight="1">
      <c r="A40" s="262"/>
      <c r="B40" s="263"/>
      <c r="C40" s="263"/>
      <c r="D40" s="263"/>
      <c r="E40" s="263"/>
      <c r="F40" s="263"/>
      <c r="G40" s="263"/>
      <c r="H40" s="263"/>
      <c r="I40" s="263"/>
      <c r="J40" s="263"/>
      <c r="K40" s="264"/>
      <c r="L40" s="268"/>
      <c r="M40" s="269"/>
      <c r="N40" s="269"/>
      <c r="O40" s="269"/>
      <c r="P40" s="269"/>
      <c r="Q40" s="269"/>
      <c r="R40" s="269"/>
      <c r="S40" s="269"/>
      <c r="T40" s="269"/>
      <c r="U40" s="269"/>
      <c r="V40" s="269"/>
      <c r="W40" s="269"/>
      <c r="X40" s="269"/>
      <c r="Y40" s="270"/>
    </row>
    <row r="41" spans="1:25" ht="30" customHeight="1">
      <c r="A41" s="262"/>
      <c r="B41" s="263"/>
      <c r="C41" s="263"/>
      <c r="D41" s="263"/>
      <c r="E41" s="263"/>
      <c r="F41" s="263"/>
      <c r="G41" s="263"/>
      <c r="H41" s="263"/>
      <c r="I41" s="263"/>
      <c r="J41" s="263"/>
      <c r="K41" s="264"/>
      <c r="L41" s="268"/>
      <c r="M41" s="269"/>
      <c r="N41" s="269"/>
      <c r="O41" s="269"/>
      <c r="P41" s="269"/>
      <c r="Q41" s="269"/>
      <c r="R41" s="269"/>
      <c r="S41" s="269"/>
      <c r="T41" s="269"/>
      <c r="U41" s="269"/>
      <c r="V41" s="269"/>
      <c r="W41" s="269"/>
      <c r="X41" s="269"/>
      <c r="Y41" s="270"/>
    </row>
    <row r="42" spans="1:25" ht="30" customHeight="1">
      <c r="A42" s="262"/>
      <c r="B42" s="263"/>
      <c r="C42" s="263"/>
      <c r="D42" s="263"/>
      <c r="E42" s="263"/>
      <c r="F42" s="263"/>
      <c r="G42" s="263"/>
      <c r="H42" s="263"/>
      <c r="I42" s="263"/>
      <c r="J42" s="263"/>
      <c r="K42" s="264"/>
      <c r="L42" s="268"/>
      <c r="M42" s="269"/>
      <c r="N42" s="269"/>
      <c r="O42" s="269"/>
      <c r="P42" s="269"/>
      <c r="Q42" s="269"/>
      <c r="R42" s="269"/>
      <c r="S42" s="269"/>
      <c r="T42" s="269"/>
      <c r="U42" s="269"/>
      <c r="V42" s="269"/>
      <c r="W42" s="269"/>
      <c r="X42" s="269"/>
      <c r="Y42" s="270"/>
    </row>
    <row r="43" spans="1:25" ht="30" customHeight="1">
      <c r="A43" s="262"/>
      <c r="B43" s="263"/>
      <c r="C43" s="263"/>
      <c r="D43" s="263"/>
      <c r="E43" s="263"/>
      <c r="F43" s="263"/>
      <c r="G43" s="263"/>
      <c r="H43" s="263"/>
      <c r="I43" s="263"/>
      <c r="J43" s="263"/>
      <c r="K43" s="264"/>
      <c r="L43" s="268"/>
      <c r="M43" s="269"/>
      <c r="N43" s="269"/>
      <c r="O43" s="269"/>
      <c r="P43" s="269"/>
      <c r="Q43" s="269"/>
      <c r="R43" s="269"/>
      <c r="S43" s="269"/>
      <c r="T43" s="269"/>
      <c r="U43" s="269"/>
      <c r="V43" s="269"/>
      <c r="W43" s="269"/>
      <c r="X43" s="269"/>
      <c r="Y43" s="270"/>
    </row>
    <row r="44" spans="1:25" ht="30" customHeight="1">
      <c r="A44" s="262"/>
      <c r="B44" s="263"/>
      <c r="C44" s="263"/>
      <c r="D44" s="263"/>
      <c r="E44" s="263"/>
      <c r="F44" s="263"/>
      <c r="G44" s="263"/>
      <c r="H44" s="263"/>
      <c r="I44" s="263"/>
      <c r="J44" s="263"/>
      <c r="K44" s="264"/>
      <c r="L44" s="268"/>
      <c r="M44" s="269"/>
      <c r="N44" s="269"/>
      <c r="O44" s="269"/>
      <c r="P44" s="269"/>
      <c r="Q44" s="269"/>
      <c r="R44" s="269"/>
      <c r="S44" s="269"/>
      <c r="T44" s="269"/>
      <c r="U44" s="269"/>
      <c r="V44" s="269"/>
      <c r="W44" s="269"/>
      <c r="X44" s="269"/>
      <c r="Y44" s="270"/>
    </row>
    <row r="45" spans="1:25" ht="30" customHeight="1" thickBot="1">
      <c r="A45" s="265"/>
      <c r="B45" s="266"/>
      <c r="C45" s="266"/>
      <c r="D45" s="266"/>
      <c r="E45" s="266"/>
      <c r="F45" s="266"/>
      <c r="G45" s="266"/>
      <c r="H45" s="266"/>
      <c r="I45" s="266"/>
      <c r="J45" s="266"/>
      <c r="K45" s="267"/>
      <c r="L45" s="271"/>
      <c r="M45" s="272"/>
      <c r="N45" s="272"/>
      <c r="O45" s="272"/>
      <c r="P45" s="272"/>
      <c r="Q45" s="272"/>
      <c r="R45" s="272"/>
      <c r="S45" s="272"/>
      <c r="T45" s="272"/>
      <c r="U45" s="272"/>
      <c r="V45" s="272"/>
      <c r="W45" s="272"/>
      <c r="X45" s="272"/>
      <c r="Y45" s="273"/>
    </row>
    <row r="46" spans="1:25" ht="30" customHeight="1">
      <c r="A46" s="258" t="s">
        <v>109</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row>
  </sheetData>
  <sheetProtection sheet="1"/>
  <protectedRanges>
    <protectedRange sqref="L26 A8:B19 I5 K5 P8:P19 A26 D15:N19 D8:L14" name="範囲1"/>
    <protectedRange sqref="M8:N14" name="範囲1_1"/>
  </protectedRanges>
  <mergeCells count="30">
    <mergeCell ref="B4:D4"/>
    <mergeCell ref="L4:N4"/>
    <mergeCell ref="O4:R4"/>
    <mergeCell ref="S4:U4"/>
    <mergeCell ref="V4:Y4"/>
    <mergeCell ref="A1:K1"/>
    <mergeCell ref="S1:Y1"/>
    <mergeCell ref="A2:X2"/>
    <mergeCell ref="L3:R3"/>
    <mergeCell ref="S3:Y3"/>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s>
  <phoneticPr fontId="6"/>
  <conditionalFormatting sqref="A8:B19 P8:P19">
    <cfRule type="containsBlanks" dxfId="3" priority="4">
      <formula>LEN(TRIM(A8))=0</formula>
    </cfRule>
  </conditionalFormatting>
  <conditionalFormatting sqref="D8:N19">
    <cfRule type="containsBlanks" dxfId="2" priority="1">
      <formula>LEN(TRIM(D8))=0</formula>
    </cfRule>
  </conditionalFormatting>
  <conditionalFormatting sqref="I5 K5">
    <cfRule type="containsBlanks" dxfId="1" priority="2">
      <formula>LEN(TRIM(I5))=0</formula>
    </cfRule>
  </conditionalFormatting>
  <conditionalFormatting sqref="S8:S19">
    <cfRule type="containsBlanks" dxfId="0" priority="3">
      <formula>LEN(TRIM(S8))=0</formula>
    </cfRule>
  </conditionalFormatting>
  <dataValidations count="2">
    <dataValidation type="list" allowBlank="1" showInputMessage="1" showErrorMessage="1" sqref="I5 K5" xr:uid="{6FCD1F28-0D62-419C-A9A8-C08A8C7463DE}">
      <formula1>"あり,なし"</formula1>
    </dataValidation>
    <dataValidation type="list" allowBlank="1" showInputMessage="1" showErrorMessage="1" sqref="K8:K19" xr:uid="{09D06CC7-D009-4F1E-85C7-C9EF226B1A65}">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2F23EEA-598D-421B-9159-752F88D955E1}">
          <x14:formula1>
            <xm:f>'(参考)諸謝金・宿泊費'!$I$2:$BC$2</xm:f>
          </x14:formula1>
          <xm:sqref>I8:I19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9704-0E08-4290-A180-6206DDFD8AD0}">
  <sheetPr>
    <tabColor rgb="FFFFFF00"/>
  </sheetPr>
  <dimension ref="A1:AI42"/>
  <sheetViews>
    <sheetView view="pageBreakPreview" zoomScaleNormal="100" zoomScaleSheetLayoutView="100" workbookViewId="0">
      <selection activeCell="AA28" sqref="AA28"/>
    </sheetView>
  </sheetViews>
  <sheetFormatPr defaultColWidth="2.42578125" defaultRowHeight="18.75"/>
  <cols>
    <col min="1" max="16384" width="2.42578125" style="147"/>
  </cols>
  <sheetData>
    <row r="1" spans="1:35" ht="15" customHeight="1">
      <c r="A1" s="275" t="s">
        <v>118</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row>
    <row r="2" spans="1:35" ht="15" customHeight="1">
      <c r="A2" s="276" t="s">
        <v>119</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row>
    <row r="6" spans="1:35" ht="16.5" customHeight="1">
      <c r="A6" s="277" t="s">
        <v>120</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row>
    <row r="7" spans="1:35" ht="16.5" customHeight="1">
      <c r="A7" s="277"/>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row>
    <row r="8" spans="1:35" ht="16.5" customHeight="1">
      <c r="A8" s="277"/>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row>
    <row r="10" spans="1:35" ht="15" customHeight="1">
      <c r="T10" s="278" t="s">
        <v>121</v>
      </c>
      <c r="U10" s="278"/>
      <c r="V10" s="278"/>
    </row>
    <row r="11" spans="1:35" ht="15" customHeight="1">
      <c r="R11" s="150"/>
      <c r="S11" s="150"/>
      <c r="T11" s="150"/>
      <c r="U11" s="274" t="str">
        <f>IF('報告書(車)'!U5="","",'報告書(車)'!U5)</f>
        <v/>
      </c>
      <c r="V11" s="274"/>
      <c r="W11" s="274"/>
      <c r="X11" s="274"/>
      <c r="Y11" s="274"/>
      <c r="Z11" s="274"/>
      <c r="AA11" s="274"/>
      <c r="AB11" s="274"/>
      <c r="AC11" s="274"/>
      <c r="AD11" s="274"/>
      <c r="AE11" s="274"/>
      <c r="AF11" s="274"/>
      <c r="AG11" s="274"/>
      <c r="AH11" s="274"/>
    </row>
    <row r="12" spans="1:35" ht="15" customHeight="1">
      <c r="R12" s="150"/>
      <c r="S12" s="150"/>
      <c r="T12" s="150"/>
      <c r="U12" s="274" t="str">
        <f>IF('報告書(車)'!U6="","",'報告書(車)'!U6)</f>
        <v/>
      </c>
      <c r="V12" s="274"/>
      <c r="W12" s="274"/>
      <c r="X12" s="274"/>
      <c r="Y12" s="274"/>
      <c r="Z12" s="274"/>
      <c r="AA12" s="274"/>
      <c r="AB12" s="274"/>
      <c r="AC12" s="274"/>
      <c r="AD12" s="274"/>
      <c r="AE12" s="274"/>
      <c r="AF12" s="274"/>
      <c r="AG12" s="274"/>
      <c r="AH12" s="274"/>
    </row>
    <row r="13" spans="1:35" ht="15" customHeight="1">
      <c r="R13" s="150"/>
      <c r="S13" s="150"/>
      <c r="T13" s="150"/>
      <c r="U13" s="274" t="str">
        <f>IF('報告書(車)'!U7="","",'報告書(車)'!U7)</f>
        <v/>
      </c>
      <c r="V13" s="274"/>
      <c r="W13" s="274"/>
      <c r="X13" s="274"/>
      <c r="Y13" s="274"/>
      <c r="Z13" s="274"/>
      <c r="AA13" s="274"/>
      <c r="AB13" s="274"/>
      <c r="AC13" s="274"/>
      <c r="AD13" s="274"/>
      <c r="AE13" s="274"/>
      <c r="AF13" s="274"/>
      <c r="AG13" s="274"/>
      <c r="AH13" s="274"/>
    </row>
    <row r="17" spans="2:34" ht="15" customHeight="1">
      <c r="B17" s="279" t="s">
        <v>122</v>
      </c>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row>
    <row r="18" spans="2:34" ht="15" customHeight="1">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row>
    <row r="19" spans="2:34" ht="15" customHeight="1">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row>
    <row r="20" spans="2:34" ht="15" customHeight="1">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row>
    <row r="21" spans="2:34" ht="15" customHeight="1">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row>
    <row r="22" spans="2:34" ht="15" customHeight="1">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row>
    <row r="23" spans="2:34" ht="15" customHeight="1">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row>
    <row r="39" spans="1:35" ht="30.75" customHeight="1">
      <c r="A39" s="280" t="s">
        <v>123</v>
      </c>
      <c r="B39" s="280"/>
      <c r="C39" s="280"/>
      <c r="D39" s="281" t="s">
        <v>124</v>
      </c>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row>
    <row r="40" spans="1:35" ht="13.5" customHeight="1">
      <c r="A40" s="280" t="s">
        <v>125</v>
      </c>
      <c r="B40" s="280"/>
      <c r="C40" s="280"/>
      <c r="D40" s="281" t="s">
        <v>126</v>
      </c>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row>
    <row r="41" spans="1:35" ht="15" customHeight="1">
      <c r="A41" s="149"/>
      <c r="B41" s="149"/>
      <c r="C41" s="149"/>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row>
    <row r="42" spans="1:35" ht="15" customHeight="1">
      <c r="A42" s="148"/>
    </row>
  </sheetData>
  <sheetProtection sheet="1" objects="1" scenarios="1"/>
  <protectedRanges>
    <protectedRange sqref="B17:AH23" name="範囲1"/>
  </protectedRanges>
  <mergeCells count="12">
    <mergeCell ref="U13:AH13"/>
    <mergeCell ref="B17:AH23"/>
    <mergeCell ref="A39:C39"/>
    <mergeCell ref="D39:AI39"/>
    <mergeCell ref="A40:C40"/>
    <mergeCell ref="D40:AI41"/>
    <mergeCell ref="U12:AH12"/>
    <mergeCell ref="A1:AI1"/>
    <mergeCell ref="A2:AI2"/>
    <mergeCell ref="A6:AI8"/>
    <mergeCell ref="T10:V10"/>
    <mergeCell ref="U11:AH1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2014-01-15T10:06:00Z</dcterms:created>
  <dcterms:modified xsi:type="dcterms:W3CDTF">2025-10-28T06:58:55Z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