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14"/>
  <workbookPr codeName="ThisWorkbook"/>
  <mc:AlternateContent xmlns:mc="http://schemas.openxmlformats.org/markup-compatibility/2006">
    <mc:Choice Requires="x15">
      <x15ac:absPath xmlns:x15ac="http://schemas.microsoft.com/office/spreadsheetml/2010/11/ac" url="C:\Users\user\Downloads\kyuu\"/>
    </mc:Choice>
  </mc:AlternateContent>
  <xr:revisionPtr revIDLastSave="15" documentId="8_{F25C8EC4-33A8-4299-95CE-A26A35BF0544}" xr6:coauthVersionLast="47" xr6:coauthVersionMax="47" xr10:uidLastSave="{696FC555-2D3E-4D87-A1F7-C57CFB8279F7}"/>
  <bookViews>
    <workbookView xWindow="28680" yWindow="-120" windowWidth="29040" windowHeight="15720" tabRatio="944" firstSheet="2" xr2:uid="{00000000-000D-0000-FFFF-FFFF00000000}"/>
  </bookViews>
  <sheets>
    <sheet name="&lt;見本&gt;報告書(車)" sheetId="20" r:id="rId1"/>
    <sheet name="＜見本＞行程表及び諸謝金等積算書(車)" sheetId="21" r:id="rId2"/>
    <sheet name="報告書(車)" sheetId="22" r:id="rId3"/>
    <sheet name="A(車)" sheetId="27" r:id="rId4"/>
    <sheet name="B(車)" sheetId="26" r:id="rId5"/>
    <sheet name="Ｃ(車)" sheetId="25" r:id="rId6"/>
    <sheet name="確約書" sheetId="30" r:id="rId7"/>
    <sheet name="(参考)諸謝金・宿泊費" sheetId="4" r:id="rId8"/>
  </sheets>
  <externalReferences>
    <externalReference r:id="rId9"/>
  </externalReferences>
  <definedNames>
    <definedName name="_xlnm.Print_Area" localSheetId="1">'＜見本＞行程表及び諸謝金等積算書(車)'!$A$1:$Y$30</definedName>
    <definedName name="_xlnm.Print_Area" localSheetId="0">'&lt;見本&gt;報告書(車)'!$A$1:$AI$46</definedName>
    <definedName name="_xlnm.Print_Area" localSheetId="3">'A(車)'!$A$1:$Y$47</definedName>
    <definedName name="_xlnm.Print_Area" localSheetId="4">'B(車)'!$A$1:$Y$47</definedName>
    <definedName name="_xlnm.Print_Area" localSheetId="5">'Ｃ(車)'!$A$1:$Y$47</definedName>
    <definedName name="_xlnm.Print_Area" localSheetId="2">'報告書(車)'!$A$1:$AI$46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4" i="30" l="1"/>
  <c r="U12" i="30"/>
  <c r="U9" i="21" l="1"/>
  <c r="U20" i="26"/>
  <c r="V20" i="26"/>
  <c r="U20" i="25"/>
  <c r="T10" i="27"/>
  <c r="U11" i="27"/>
  <c r="U15" i="27"/>
  <c r="U17" i="27"/>
  <c r="U16" i="27"/>
  <c r="U9" i="25"/>
  <c r="U19" i="25"/>
  <c r="U18" i="25"/>
  <c r="U17" i="25"/>
  <c r="U16" i="25"/>
  <c r="U19" i="26"/>
  <c r="U18" i="26"/>
  <c r="U17" i="26"/>
  <c r="U16" i="26"/>
  <c r="U12" i="27" l="1"/>
  <c r="U10" i="27"/>
  <c r="U13" i="27"/>
  <c r="U14" i="27"/>
  <c r="U18" i="27"/>
  <c r="U19" i="27"/>
  <c r="U20" i="27"/>
  <c r="R20" i="26"/>
  <c r="R20" i="25"/>
  <c r="R19" i="25"/>
  <c r="R18" i="25"/>
  <c r="R17" i="25"/>
  <c r="R16" i="25"/>
  <c r="R15" i="25"/>
  <c r="R14" i="25"/>
  <c r="R13" i="25"/>
  <c r="R12" i="25"/>
  <c r="R19" i="26"/>
  <c r="R18" i="26"/>
  <c r="R17" i="26"/>
  <c r="R16" i="26"/>
  <c r="R15" i="26"/>
  <c r="R14" i="26"/>
  <c r="R13" i="26"/>
  <c r="M41" i="20"/>
  <c r="S10" i="21"/>
  <c r="P21" i="25"/>
  <c r="N21" i="25"/>
  <c r="M21" i="25"/>
  <c r="L21" i="25"/>
  <c r="J21" i="25"/>
  <c r="O5" i="25" s="1"/>
  <c r="V5" i="25" s="1"/>
  <c r="Y20" i="25"/>
  <c r="X20" i="25"/>
  <c r="W20" i="25"/>
  <c r="V20" i="25"/>
  <c r="T20" i="25"/>
  <c r="S20" i="25"/>
  <c r="Q20" i="25"/>
  <c r="O20" i="25"/>
  <c r="Y19" i="25"/>
  <c r="X19" i="25"/>
  <c r="W19" i="25"/>
  <c r="V19" i="25"/>
  <c r="T19" i="25"/>
  <c r="S19" i="25"/>
  <c r="Q19" i="25"/>
  <c r="O19" i="25"/>
  <c r="Y18" i="25"/>
  <c r="X18" i="25"/>
  <c r="W18" i="25"/>
  <c r="V18" i="25"/>
  <c r="T18" i="25"/>
  <c r="S18" i="25"/>
  <c r="Q18" i="25"/>
  <c r="O18" i="25"/>
  <c r="Y17" i="25"/>
  <c r="X17" i="25"/>
  <c r="W17" i="25"/>
  <c r="V17" i="25"/>
  <c r="T17" i="25"/>
  <c r="S17" i="25"/>
  <c r="Q17" i="25"/>
  <c r="O17" i="25"/>
  <c r="Y16" i="25"/>
  <c r="X16" i="25"/>
  <c r="W16" i="25"/>
  <c r="V16" i="25"/>
  <c r="T16" i="25"/>
  <c r="S16" i="25"/>
  <c r="Q16" i="25"/>
  <c r="O16" i="25"/>
  <c r="Y15" i="25"/>
  <c r="X15" i="25"/>
  <c r="W15" i="25"/>
  <c r="V15" i="25"/>
  <c r="T15" i="25"/>
  <c r="U15" i="25" s="1"/>
  <c r="S15" i="25"/>
  <c r="Q15" i="25"/>
  <c r="O15" i="25"/>
  <c r="Y14" i="25"/>
  <c r="X14" i="25"/>
  <c r="W14" i="25"/>
  <c r="V14" i="25"/>
  <c r="T14" i="25"/>
  <c r="U14" i="25" s="1"/>
  <c r="S14" i="25"/>
  <c r="Q14" i="25"/>
  <c r="O14" i="25"/>
  <c r="Y13" i="25"/>
  <c r="X13" i="25"/>
  <c r="W13" i="25"/>
  <c r="V13" i="25"/>
  <c r="T13" i="25"/>
  <c r="U13" i="25" s="1"/>
  <c r="S13" i="25"/>
  <c r="Q13" i="25"/>
  <c r="O13" i="25"/>
  <c r="Y12" i="25"/>
  <c r="X12" i="25"/>
  <c r="W12" i="25"/>
  <c r="V12" i="25"/>
  <c r="T12" i="25"/>
  <c r="U12" i="25" s="1"/>
  <c r="S12" i="25"/>
  <c r="Q12" i="25"/>
  <c r="O12" i="25"/>
  <c r="W11" i="25"/>
  <c r="T11" i="25"/>
  <c r="U11" i="25" s="1"/>
  <c r="S11" i="25"/>
  <c r="O11" i="25"/>
  <c r="Q11" i="25" s="1"/>
  <c r="T10" i="25"/>
  <c r="U10" i="25" s="1"/>
  <c r="S10" i="25"/>
  <c r="O10" i="25"/>
  <c r="V10" i="25" s="1"/>
  <c r="T9" i="25"/>
  <c r="S9" i="25"/>
  <c r="O9" i="25"/>
  <c r="Q9" i="25" s="1"/>
  <c r="R9" i="25" s="1"/>
  <c r="B6" i="25"/>
  <c r="B5" i="25"/>
  <c r="P21" i="26"/>
  <c r="N21" i="26"/>
  <c r="M21" i="26"/>
  <c r="L21" i="26"/>
  <c r="J21" i="26"/>
  <c r="O5" i="26" s="1"/>
  <c r="V5" i="26" s="1"/>
  <c r="Y20" i="26"/>
  <c r="X20" i="26"/>
  <c r="W20" i="26"/>
  <c r="T20" i="26"/>
  <c r="S20" i="26"/>
  <c r="Q20" i="26"/>
  <c r="O20" i="26"/>
  <c r="Y19" i="26"/>
  <c r="X19" i="26"/>
  <c r="W19" i="26"/>
  <c r="V19" i="26"/>
  <c r="T19" i="26"/>
  <c r="S19" i="26"/>
  <c r="Q19" i="26"/>
  <c r="O19" i="26"/>
  <c r="Y18" i="26"/>
  <c r="X18" i="26"/>
  <c r="W18" i="26"/>
  <c r="V18" i="26"/>
  <c r="T18" i="26"/>
  <c r="S18" i="26"/>
  <c r="Q18" i="26"/>
  <c r="O18" i="26"/>
  <c r="Y17" i="26"/>
  <c r="X17" i="26"/>
  <c r="W17" i="26"/>
  <c r="V17" i="26"/>
  <c r="T17" i="26"/>
  <c r="S17" i="26"/>
  <c r="Q17" i="26"/>
  <c r="O17" i="26"/>
  <c r="Y16" i="26"/>
  <c r="X16" i="26"/>
  <c r="W16" i="26"/>
  <c r="V16" i="26"/>
  <c r="T16" i="26"/>
  <c r="S16" i="26"/>
  <c r="Q16" i="26"/>
  <c r="O16" i="26"/>
  <c r="Y15" i="26"/>
  <c r="X15" i="26"/>
  <c r="W15" i="26"/>
  <c r="V15" i="26"/>
  <c r="T15" i="26"/>
  <c r="U15" i="26" s="1"/>
  <c r="S15" i="26"/>
  <c r="Q15" i="26"/>
  <c r="O15" i="26"/>
  <c r="Y14" i="26"/>
  <c r="X14" i="26"/>
  <c r="W14" i="26"/>
  <c r="V14" i="26"/>
  <c r="T14" i="26"/>
  <c r="U14" i="26" s="1"/>
  <c r="S14" i="26"/>
  <c r="Q14" i="26"/>
  <c r="O14" i="26"/>
  <c r="Y13" i="26"/>
  <c r="X13" i="26"/>
  <c r="W13" i="26"/>
  <c r="V13" i="26"/>
  <c r="T13" i="26"/>
  <c r="U13" i="26" s="1"/>
  <c r="S13" i="26"/>
  <c r="Q13" i="26"/>
  <c r="O13" i="26"/>
  <c r="W12" i="26"/>
  <c r="T12" i="26"/>
  <c r="U12" i="26" s="1"/>
  <c r="S12" i="26"/>
  <c r="Q12" i="26"/>
  <c r="R12" i="26" s="1"/>
  <c r="O12" i="26"/>
  <c r="V12" i="26" s="1"/>
  <c r="T11" i="26"/>
  <c r="U11" i="26" s="1"/>
  <c r="S11" i="26"/>
  <c r="O11" i="26"/>
  <c r="Q11" i="26" s="1"/>
  <c r="T10" i="26"/>
  <c r="U10" i="26" s="1"/>
  <c r="S10" i="26"/>
  <c r="O10" i="26"/>
  <c r="V10" i="26" s="1"/>
  <c r="T9" i="26"/>
  <c r="U9" i="26" s="1"/>
  <c r="S9" i="26"/>
  <c r="O9" i="26"/>
  <c r="W9" i="26" s="1"/>
  <c r="B6" i="26"/>
  <c r="B5" i="26"/>
  <c r="P21" i="27"/>
  <c r="N21" i="27"/>
  <c r="M21" i="27"/>
  <c r="L21" i="27"/>
  <c r="J21" i="27"/>
  <c r="W20" i="27"/>
  <c r="T20" i="27"/>
  <c r="S20" i="27"/>
  <c r="Q20" i="27"/>
  <c r="R20" i="27" s="1"/>
  <c r="O20" i="27"/>
  <c r="V20" i="27" s="1"/>
  <c r="T19" i="27"/>
  <c r="S19" i="27"/>
  <c r="O19" i="27"/>
  <c r="W19" i="27" s="1"/>
  <c r="T18" i="27"/>
  <c r="S18" i="27"/>
  <c r="O18" i="27"/>
  <c r="W18" i="27" s="1"/>
  <c r="W17" i="27"/>
  <c r="T17" i="27"/>
  <c r="S17" i="27"/>
  <c r="O17" i="27"/>
  <c r="Q17" i="27" s="1"/>
  <c r="W16" i="27"/>
  <c r="T16" i="27"/>
  <c r="S16" i="27"/>
  <c r="O16" i="27"/>
  <c r="V16" i="27" s="1"/>
  <c r="W15" i="27"/>
  <c r="T15" i="27"/>
  <c r="S15" i="27"/>
  <c r="Q15" i="27"/>
  <c r="R15" i="27" s="1"/>
  <c r="O15" i="27"/>
  <c r="V15" i="27" s="1"/>
  <c r="W14" i="27"/>
  <c r="T14" i="27"/>
  <c r="S14" i="27"/>
  <c r="Q14" i="27"/>
  <c r="X14" i="27" s="1"/>
  <c r="O14" i="27"/>
  <c r="V14" i="27" s="1"/>
  <c r="W13" i="27"/>
  <c r="T13" i="27"/>
  <c r="S13" i="27"/>
  <c r="O13" i="27"/>
  <c r="Q13" i="27" s="1"/>
  <c r="W12" i="27"/>
  <c r="T12" i="27"/>
  <c r="S12" i="27"/>
  <c r="O12" i="27"/>
  <c r="V12" i="27" s="1"/>
  <c r="W11" i="27"/>
  <c r="T11" i="27"/>
  <c r="S11" i="27"/>
  <c r="O11" i="27"/>
  <c r="V11" i="27" s="1"/>
  <c r="S10" i="27"/>
  <c r="O10" i="27"/>
  <c r="Q10" i="27" s="1"/>
  <c r="T9" i="27"/>
  <c r="U9" i="27" s="1"/>
  <c r="S9" i="27"/>
  <c r="O9" i="27"/>
  <c r="V9" i="27" s="1"/>
  <c r="B6" i="27"/>
  <c r="B5" i="27"/>
  <c r="AE39" i="22"/>
  <c r="AE38" i="22"/>
  <c r="AE37" i="22"/>
  <c r="AE36" i="22"/>
  <c r="V13" i="22"/>
  <c r="V12" i="22"/>
  <c r="R13" i="21"/>
  <c r="P13" i="21"/>
  <c r="N13" i="21"/>
  <c r="M13" i="21"/>
  <c r="L13" i="21"/>
  <c r="J13" i="21"/>
  <c r="W12" i="21"/>
  <c r="V12" i="21"/>
  <c r="U12" i="21"/>
  <c r="T12" i="21"/>
  <c r="S12" i="21"/>
  <c r="Q12" i="21"/>
  <c r="Y12" i="21" s="1"/>
  <c r="O12" i="21"/>
  <c r="W11" i="21"/>
  <c r="U11" i="21"/>
  <c r="T11" i="21"/>
  <c r="S11" i="21"/>
  <c r="O11" i="21"/>
  <c r="V11" i="21" s="1"/>
  <c r="O10" i="21"/>
  <c r="Q10" i="21" s="1"/>
  <c r="Y9" i="21"/>
  <c r="X9" i="21"/>
  <c r="W9" i="21"/>
  <c r="V9" i="21"/>
  <c r="T9" i="21"/>
  <c r="S9" i="21"/>
  <c r="Q9" i="21"/>
  <c r="O9" i="21"/>
  <c r="B6" i="21"/>
  <c r="O5" i="21"/>
  <c r="R15" i="21" s="1"/>
  <c r="M40" i="20" s="1"/>
  <c r="J35" i="20" s="1"/>
  <c r="B5" i="21"/>
  <c r="AE39" i="20"/>
  <c r="AE38" i="20"/>
  <c r="AE37" i="20"/>
  <c r="AE36" i="20"/>
  <c r="V13" i="20"/>
  <c r="V12" i="20"/>
  <c r="U21" i="25" l="1"/>
  <c r="T21" i="25"/>
  <c r="O5" i="27"/>
  <c r="V5" i="27" s="1"/>
  <c r="Q10" i="25"/>
  <c r="Y10" i="25" s="1"/>
  <c r="W10" i="25"/>
  <c r="Q12" i="27"/>
  <c r="R12" i="27" s="1"/>
  <c r="Q11" i="27"/>
  <c r="R11" i="27" s="1"/>
  <c r="Q16" i="27"/>
  <c r="R16" i="27" s="1"/>
  <c r="X12" i="26"/>
  <c r="Y12" i="26"/>
  <c r="W9" i="25"/>
  <c r="Y11" i="25"/>
  <c r="R11" i="25"/>
  <c r="X11" i="25"/>
  <c r="V11" i="25"/>
  <c r="V9" i="25"/>
  <c r="V21" i="25" s="1"/>
  <c r="X20" i="27"/>
  <c r="Y20" i="27"/>
  <c r="V19" i="27"/>
  <c r="Q19" i="27"/>
  <c r="Q18" i="27"/>
  <c r="V18" i="27"/>
  <c r="Y17" i="27"/>
  <c r="R17" i="27"/>
  <c r="X17" i="27"/>
  <c r="V17" i="27"/>
  <c r="X16" i="27"/>
  <c r="Y16" i="27"/>
  <c r="X15" i="27"/>
  <c r="Y15" i="27"/>
  <c r="Y14" i="27"/>
  <c r="R14" i="27"/>
  <c r="Y13" i="27"/>
  <c r="R13" i="27"/>
  <c r="X13" i="27"/>
  <c r="V13" i="27"/>
  <c r="X12" i="27"/>
  <c r="Y12" i="27"/>
  <c r="Q9" i="26"/>
  <c r="Y9" i="26" s="1"/>
  <c r="X11" i="26"/>
  <c r="Y11" i="26"/>
  <c r="R11" i="26"/>
  <c r="W11" i="26"/>
  <c r="V11" i="26"/>
  <c r="W10" i="26"/>
  <c r="Q10" i="26"/>
  <c r="V9" i="26"/>
  <c r="M41" i="22"/>
  <c r="T21" i="27"/>
  <c r="S21" i="25"/>
  <c r="S21" i="26"/>
  <c r="S21" i="27"/>
  <c r="Y11" i="27"/>
  <c r="R10" i="27"/>
  <c r="X10" i="27"/>
  <c r="Y10" i="27"/>
  <c r="W10" i="27"/>
  <c r="V10" i="27"/>
  <c r="U13" i="21"/>
  <c r="V41" i="20" s="1"/>
  <c r="AE41" i="20" s="1"/>
  <c r="U21" i="26"/>
  <c r="T21" i="26"/>
  <c r="X9" i="25"/>
  <c r="Y9" i="25"/>
  <c r="X9" i="26"/>
  <c r="R9" i="26"/>
  <c r="W9" i="27"/>
  <c r="O21" i="27"/>
  <c r="Q9" i="27"/>
  <c r="R9" i="27" s="1"/>
  <c r="V5" i="21"/>
  <c r="V10" i="21"/>
  <c r="W10" i="21"/>
  <c r="W13" i="21" s="1"/>
  <c r="X12" i="21"/>
  <c r="Q11" i="21"/>
  <c r="V13" i="21"/>
  <c r="Y10" i="21"/>
  <c r="X10" i="21"/>
  <c r="O13" i="21"/>
  <c r="R10" i="25" l="1"/>
  <c r="R21" i="25" s="1"/>
  <c r="R23" i="25" s="1"/>
  <c r="X10" i="25"/>
  <c r="U21" i="27"/>
  <c r="V41" i="22" s="1"/>
  <c r="AE41" i="22" s="1"/>
  <c r="W21" i="25"/>
  <c r="Y21" i="25"/>
  <c r="X11" i="27"/>
  <c r="Y19" i="27"/>
  <c r="R19" i="27"/>
  <c r="X19" i="27"/>
  <c r="X18" i="27"/>
  <c r="R18" i="27"/>
  <c r="Y18" i="27"/>
  <c r="W21" i="26"/>
  <c r="Y10" i="26"/>
  <c r="Y21" i="26" s="1"/>
  <c r="X10" i="26"/>
  <c r="R10" i="26"/>
  <c r="R21" i="26" s="1"/>
  <c r="R23" i="26" s="1"/>
  <c r="W21" i="27"/>
  <c r="Y9" i="27"/>
  <c r="X9" i="27"/>
  <c r="Y11" i="21"/>
  <c r="Y13" i="21" s="1"/>
  <c r="W15" i="21" s="1"/>
  <c r="W16" i="21" s="1"/>
  <c r="X11" i="21"/>
  <c r="W23" i="25" l="1"/>
  <c r="W24" i="25" s="1"/>
  <c r="R21" i="27"/>
  <c r="R23" i="27" s="1"/>
  <c r="M40" i="22" s="1"/>
  <c r="J35" i="22" s="1"/>
  <c r="W23" i="26"/>
  <c r="W24" i="26" s="1"/>
  <c r="Y21" i="27"/>
  <c r="W23" i="27" s="1"/>
  <c r="V40" i="20"/>
  <c r="AE40" i="20" s="1"/>
  <c r="AE35" i="20" s="1"/>
  <c r="W24" i="27" l="1"/>
  <c r="V40" i="22"/>
  <c r="V35" i="22" s="1"/>
  <c r="V35" i="20"/>
  <c r="AE40" i="22" l="1"/>
  <c r="AE35" i="22" s="1"/>
</calcChain>
</file>

<file path=xl/sharedStrings.xml><?xml version="1.0" encoding="utf-8"?>
<sst xmlns="http://schemas.openxmlformats.org/spreadsheetml/2006/main" count="599" uniqueCount="215">
  <si>
    <t>７．添付書類（４）その他博報堂プロダクツが指示する書面等</t>
  </si>
  <si>
    <t>　（実施細目第３条　第１項第二号　イ関係）</t>
  </si>
  <si>
    <r>
      <rPr>
        <b/>
        <sz val="9"/>
        <color rgb="FFFF0000"/>
        <rFont val="游ゴシック"/>
        <family val="3"/>
        <charset val="128"/>
      </rPr>
      <t>見本</t>
    </r>
    <r>
      <rPr>
        <b/>
        <sz val="9"/>
        <rFont val="游ゴシック"/>
        <family val="3"/>
        <charset val="128"/>
      </rPr>
      <t xml:space="preserve"> 研修等開催実績報告書&lt;補助対象事業者所有の自家用車を使用した場合&gt;</t>
    </r>
    <rPh sb="0" eb="2">
      <t>ミホン</t>
    </rPh>
    <rPh sb="6" eb="8">
      <t>カイサイ</t>
    </rPh>
    <rPh sb="8" eb="10">
      <t>ジッセキ</t>
    </rPh>
    <rPh sb="10" eb="12">
      <t>ホウコク</t>
    </rPh>
    <rPh sb="12" eb="13">
      <t>ショ</t>
    </rPh>
    <phoneticPr fontId="6"/>
  </si>
  <si>
    <t>施設名</t>
  </si>
  <si>
    <t>社会福祉法人国交会自動車苑</t>
  </si>
  <si>
    <t>代表者名</t>
    <rPh sb="0" eb="4">
      <t>ダイヒョウシャメイ</t>
    </rPh>
    <phoneticPr fontId="6"/>
  </si>
  <si>
    <t>理事長　国土　太郎</t>
    <phoneticPr fontId="6"/>
  </si>
  <si>
    <t>１．</t>
    <phoneticPr fontId="6"/>
  </si>
  <si>
    <t>研修等の概要</t>
    <phoneticPr fontId="6"/>
  </si>
  <si>
    <t>①</t>
    <phoneticPr fontId="6"/>
  </si>
  <si>
    <t>研修等の名称</t>
    <phoneticPr fontId="6"/>
  </si>
  <si>
    <t>：</t>
    <phoneticPr fontId="6"/>
  </si>
  <si>
    <t>〇〇〇研修</t>
    <rPh sb="3" eb="5">
      <t>ケンシュウ</t>
    </rPh>
    <phoneticPr fontId="5"/>
  </si>
  <si>
    <t>②</t>
    <phoneticPr fontId="6"/>
  </si>
  <si>
    <t>開催日時</t>
  </si>
  <si>
    <t>　</t>
  </si>
  <si>
    <t>③</t>
    <phoneticPr fontId="6"/>
  </si>
  <si>
    <t>開催場所</t>
    <phoneticPr fontId="6"/>
  </si>
  <si>
    <t>（開催施設名）</t>
    <rPh sb="1" eb="3">
      <t>カイサイ</t>
    </rPh>
    <rPh sb="3" eb="5">
      <t>シセツ</t>
    </rPh>
    <rPh sb="5" eb="6">
      <t>メイ</t>
    </rPh>
    <phoneticPr fontId="5"/>
  </si>
  <si>
    <t>東北療護センター</t>
    <rPh sb="0" eb="4">
      <t>トウホクリョウゴ</t>
    </rPh>
    <phoneticPr fontId="5"/>
  </si>
  <si>
    <t>（住　　　所）</t>
    <rPh sb="1" eb="2">
      <t>ジュウ</t>
    </rPh>
    <rPh sb="5" eb="6">
      <t>ジョ</t>
    </rPh>
    <phoneticPr fontId="5"/>
  </si>
  <si>
    <t>宮城県仙台市太白区長町南4-20-6</t>
    <rPh sb="0" eb="2">
      <t>ミヤギ</t>
    </rPh>
    <rPh sb="2" eb="3">
      <t>ケン</t>
    </rPh>
    <rPh sb="3" eb="5">
      <t>センダイ</t>
    </rPh>
    <rPh sb="5" eb="6">
      <t>シ</t>
    </rPh>
    <rPh sb="6" eb="8">
      <t>タイハク</t>
    </rPh>
    <rPh sb="8" eb="9">
      <t>ク</t>
    </rPh>
    <rPh sb="9" eb="11">
      <t>ナガマチ</t>
    </rPh>
    <rPh sb="11" eb="12">
      <t>ミナミ</t>
    </rPh>
    <phoneticPr fontId="5"/>
  </si>
  <si>
    <t>④</t>
    <phoneticPr fontId="5"/>
  </si>
  <si>
    <t>参加者数</t>
  </si>
  <si>
    <t>名</t>
    <rPh sb="0" eb="1">
      <t>メイ</t>
    </rPh>
    <phoneticPr fontId="5"/>
  </si>
  <si>
    <t>（参加者名簿参照）</t>
    <rPh sb="1" eb="4">
      <t>サンカシャ</t>
    </rPh>
    <rPh sb="4" eb="6">
      <t>メイボ</t>
    </rPh>
    <rPh sb="6" eb="8">
      <t>サンショウ</t>
    </rPh>
    <phoneticPr fontId="5"/>
  </si>
  <si>
    <t>⑤</t>
    <phoneticPr fontId="5"/>
  </si>
  <si>
    <t>講師（役職、氏名）</t>
    <phoneticPr fontId="6"/>
  </si>
  <si>
    <t>（役職A）</t>
    <rPh sb="1" eb="3">
      <t>ヤクショク</t>
    </rPh>
    <phoneticPr fontId="5"/>
  </si>
  <si>
    <t>各種福祉士</t>
    <rPh sb="0" eb="2">
      <t>カクシュ</t>
    </rPh>
    <rPh sb="2" eb="5">
      <t>フクシシ</t>
    </rPh>
    <phoneticPr fontId="5"/>
  </si>
  <si>
    <t>（氏名A）</t>
    <rPh sb="1" eb="3">
      <t>シメイ</t>
    </rPh>
    <phoneticPr fontId="5"/>
  </si>
  <si>
    <t>山田　学</t>
    <rPh sb="0" eb="2">
      <t>ヤマダ</t>
    </rPh>
    <rPh sb="3" eb="4">
      <t>マナ</t>
    </rPh>
    <phoneticPr fontId="6"/>
  </si>
  <si>
    <t>（役職A）</t>
    <phoneticPr fontId="6"/>
  </si>
  <si>
    <t>（氏名B）</t>
    <phoneticPr fontId="6"/>
  </si>
  <si>
    <t>（氏名C）</t>
    <phoneticPr fontId="6"/>
  </si>
  <si>
    <t>⑥研修等の内容：</t>
  </si>
  <si>
    <t>別紙参照
（※研修、講演会等の開催案内や概要、配布資料等を添付すること。）</t>
    <rPh sb="0" eb="2">
      <t>ベッシ</t>
    </rPh>
    <rPh sb="2" eb="4">
      <t>サンショウ</t>
    </rPh>
    <rPh sb="7" eb="9">
      <t>ケンシュウ</t>
    </rPh>
    <rPh sb="10" eb="13">
      <t>コウエンカイ</t>
    </rPh>
    <rPh sb="13" eb="14">
      <t>トウ</t>
    </rPh>
    <rPh sb="15" eb="17">
      <t>カイサイ</t>
    </rPh>
    <rPh sb="17" eb="19">
      <t>アンナイ</t>
    </rPh>
    <rPh sb="20" eb="22">
      <t>ガイヨウ</t>
    </rPh>
    <rPh sb="23" eb="25">
      <t>ハイフ</t>
    </rPh>
    <rPh sb="25" eb="27">
      <t>シリョウ</t>
    </rPh>
    <rPh sb="27" eb="28">
      <t>トウ</t>
    </rPh>
    <rPh sb="29" eb="31">
      <t>テンプ</t>
    </rPh>
    <phoneticPr fontId="5"/>
  </si>
  <si>
    <t>⑦開催した研修等に期待される短期入所利用促進の効果</t>
  </si>
  <si>
    <t>○○○○○○○○○○○○○○○○○○○○○○○○○○○○○○○○○○○○○○○○○○○○○○○○○○○○○○○○○○○○○○○○○○○○○○○○○○○○○○○○○○○○○○○○○○○○</t>
    <phoneticPr fontId="6"/>
  </si>
  <si>
    <t>２．</t>
    <phoneticPr fontId="5"/>
  </si>
  <si>
    <t>研修等の旅行行程</t>
  </si>
  <si>
    <t>別紙「行程表及び諸謝金等積算書」のとおり</t>
    <rPh sb="0" eb="2">
      <t>ベッシ</t>
    </rPh>
    <rPh sb="3" eb="6">
      <t>コウテイヒョウ</t>
    </rPh>
    <rPh sb="6" eb="7">
      <t>オヨ</t>
    </rPh>
    <rPh sb="8" eb="11">
      <t>ショシャキン</t>
    </rPh>
    <rPh sb="11" eb="12">
      <t>トウ</t>
    </rPh>
    <rPh sb="12" eb="14">
      <t>セキサン</t>
    </rPh>
    <rPh sb="14" eb="15">
      <t>ショ</t>
    </rPh>
    <phoneticPr fontId="5"/>
  </si>
  <si>
    <t>３．</t>
    <phoneticPr fontId="5"/>
  </si>
  <si>
    <t>研修等の開催に要した経費</t>
    <phoneticPr fontId="6"/>
  </si>
  <si>
    <t>補助対象経費の合計</t>
    <rPh sb="0" eb="2">
      <t>ホジョ</t>
    </rPh>
    <rPh sb="2" eb="4">
      <t>タイショウ</t>
    </rPh>
    <rPh sb="4" eb="6">
      <t>ケイヒ</t>
    </rPh>
    <rPh sb="7" eb="9">
      <t>ゴウケイ</t>
    </rPh>
    <phoneticPr fontId="5"/>
  </si>
  <si>
    <t>補助金申請額の合計</t>
    <rPh sb="0" eb="3">
      <t>ホジョキン</t>
    </rPh>
    <rPh sb="3" eb="5">
      <t>シンセイ</t>
    </rPh>
    <rPh sb="5" eb="6">
      <t>ガク</t>
    </rPh>
    <rPh sb="7" eb="9">
      <t>ゴウケイ</t>
    </rPh>
    <phoneticPr fontId="5"/>
  </si>
  <si>
    <t>自己負担額</t>
    <rPh sb="0" eb="2">
      <t>ジコ</t>
    </rPh>
    <rPh sb="2" eb="5">
      <t>フタンガク</t>
    </rPh>
    <phoneticPr fontId="5"/>
  </si>
  <si>
    <t>会議費</t>
    <rPh sb="0" eb="3">
      <t>カイギヒ</t>
    </rPh>
    <phoneticPr fontId="5"/>
  </si>
  <si>
    <t>補助対象経費</t>
    <rPh sb="0" eb="2">
      <t>ホジョ</t>
    </rPh>
    <rPh sb="2" eb="4">
      <t>タイショウ</t>
    </rPh>
    <rPh sb="4" eb="6">
      <t>ケイヒ</t>
    </rPh>
    <phoneticPr fontId="5"/>
  </si>
  <si>
    <t>補助金申請額</t>
    <rPh sb="0" eb="3">
      <t>ホジョキン</t>
    </rPh>
    <rPh sb="3" eb="6">
      <t>シンセイガク</t>
    </rPh>
    <phoneticPr fontId="5"/>
  </si>
  <si>
    <t>会場使用料</t>
    <rPh sb="0" eb="2">
      <t>カイジョウ</t>
    </rPh>
    <rPh sb="2" eb="5">
      <t>シヨウリョウ</t>
    </rPh>
    <phoneticPr fontId="6"/>
  </si>
  <si>
    <t>放送機器使用料</t>
    <rPh sb="0" eb="2">
      <t>ホウソウ</t>
    </rPh>
    <rPh sb="2" eb="4">
      <t>キキ</t>
    </rPh>
    <rPh sb="4" eb="7">
      <t>シヨウリョウ</t>
    </rPh>
    <phoneticPr fontId="6"/>
  </si>
  <si>
    <t>資料費</t>
    <rPh sb="0" eb="2">
      <t>シリョウ</t>
    </rPh>
    <rPh sb="2" eb="3">
      <t>ヒ</t>
    </rPh>
    <phoneticPr fontId="6"/>
  </si>
  <si>
    <t>旅費</t>
    <rPh sb="0" eb="2">
      <t>リョヒ</t>
    </rPh>
    <phoneticPr fontId="6"/>
  </si>
  <si>
    <t>諸謝金等</t>
    <rPh sb="0" eb="3">
      <t>ショシャキン</t>
    </rPh>
    <rPh sb="3" eb="4">
      <t>トウ</t>
    </rPh>
    <phoneticPr fontId="5"/>
  </si>
  <si>
    <t>※会議費（お茶代）・会場使用料・放送機器使用料・資料費の根拠は、領収書等のとおり</t>
    <phoneticPr fontId="6"/>
  </si>
  <si>
    <t>※旅費・諸謝金等の積算方法は、別紙「旅行行程表及び諸謝金等積算書」のとおり</t>
    <rPh sb="1" eb="3">
      <t>リョヒ</t>
    </rPh>
    <rPh sb="4" eb="7">
      <t>ショシャキン</t>
    </rPh>
    <rPh sb="7" eb="8">
      <t>トウ</t>
    </rPh>
    <rPh sb="9" eb="11">
      <t>セキサン</t>
    </rPh>
    <rPh sb="11" eb="13">
      <t>ホウホウ</t>
    </rPh>
    <rPh sb="15" eb="17">
      <t>ベッシ</t>
    </rPh>
    <rPh sb="18" eb="20">
      <t>リョコウ</t>
    </rPh>
    <rPh sb="20" eb="23">
      <t>コウテイヒョウ</t>
    </rPh>
    <rPh sb="23" eb="24">
      <t>オヨ</t>
    </rPh>
    <rPh sb="25" eb="28">
      <t>ショシャキン</t>
    </rPh>
    <rPh sb="28" eb="29">
      <t>トウ</t>
    </rPh>
    <rPh sb="29" eb="31">
      <t>セキサン</t>
    </rPh>
    <rPh sb="31" eb="32">
      <t>ショ</t>
    </rPh>
    <phoneticPr fontId="5"/>
  </si>
  <si>
    <t>（注）</t>
  </si>
  <si>
    <r>
      <t>　開催した研修、講演会等の旅行行程が複数ある場合には、原則として、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カイサイ</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5"/>
  </si>
  <si>
    <r>
      <rPr>
        <b/>
        <sz val="9"/>
        <color rgb="FFFF0000"/>
        <rFont val="游ゴシック"/>
        <family val="3"/>
        <charset val="128"/>
      </rPr>
      <t xml:space="preserve">見本 </t>
    </r>
    <r>
      <rPr>
        <b/>
        <sz val="9"/>
        <rFont val="游ゴシック"/>
        <family val="3"/>
        <charset val="128"/>
      </rPr>
      <t>行程表及び諸謝金等積算書&lt;補助対象事業者所有の自家用車を使用した場合&gt;</t>
    </r>
    <rPh sb="0" eb="2">
      <t>ミホン</t>
    </rPh>
    <rPh sb="3" eb="6">
      <t>コウテイヒョウ</t>
    </rPh>
    <rPh sb="6" eb="7">
      <t>オヨ</t>
    </rPh>
    <rPh sb="8" eb="11">
      <t>ショシャキン</t>
    </rPh>
    <rPh sb="11" eb="12">
      <t>トウ</t>
    </rPh>
    <rPh sb="12" eb="14">
      <t>セキサン</t>
    </rPh>
    <rPh sb="14" eb="15">
      <t>ショ</t>
    </rPh>
    <phoneticPr fontId="5"/>
  </si>
  <si>
    <t>補助対象経費
（事業所負担額）</t>
    <rPh sb="0" eb="2">
      <t>ホジョ</t>
    </rPh>
    <rPh sb="2" eb="4">
      <t>タイショウ</t>
    </rPh>
    <rPh sb="4" eb="6">
      <t>ケイヒ</t>
    </rPh>
    <rPh sb="8" eb="11">
      <t>ジギョウショ</t>
    </rPh>
    <rPh sb="11" eb="14">
      <t>フタンガク</t>
    </rPh>
    <phoneticPr fontId="5"/>
  </si>
  <si>
    <t>補助金申請額
（国家公務員等の旅費に関する法律積算額）</t>
    <rPh sb="0" eb="3">
      <t>ホジョキン</t>
    </rPh>
    <rPh sb="3" eb="6">
      <t>シンセイガク</t>
    </rPh>
    <rPh sb="23" eb="25">
      <t>セキサン</t>
    </rPh>
    <rPh sb="25" eb="26">
      <t>ガク</t>
    </rPh>
    <phoneticPr fontId="5"/>
  </si>
  <si>
    <t>氏名：</t>
    <rPh sb="0" eb="2">
      <t>シメイ</t>
    </rPh>
    <phoneticPr fontId="5"/>
  </si>
  <si>
    <t>ガソリン代</t>
    <rPh sb="4" eb="5">
      <t>ダイ</t>
    </rPh>
    <phoneticPr fontId="5"/>
  </si>
  <si>
    <t>役職：</t>
    <rPh sb="0" eb="2">
      <t>ヤクショク</t>
    </rPh>
    <phoneticPr fontId="5"/>
  </si>
  <si>
    <t>夕食の有無</t>
    <phoneticPr fontId="6"/>
  </si>
  <si>
    <t>なし</t>
  </si>
  <si>
    <t>朝食の有無</t>
    <phoneticPr fontId="6"/>
  </si>
  <si>
    <t>雑費</t>
    <rPh sb="0" eb="2">
      <t>ザッピ</t>
    </rPh>
    <phoneticPr fontId="5"/>
  </si>
  <si>
    <t>諸謝金</t>
    <rPh sb="0" eb="1">
      <t>ショ</t>
    </rPh>
    <rPh sb="1" eb="3">
      <t>シャキン</t>
    </rPh>
    <phoneticPr fontId="5"/>
  </si>
  <si>
    <t>宿泊費</t>
    <rPh sb="0" eb="3">
      <t>シュクハクヒ</t>
    </rPh>
    <phoneticPr fontId="5"/>
  </si>
  <si>
    <t>宿泊手当</t>
    <rPh sb="0" eb="2">
      <t>シュクハク</t>
    </rPh>
    <rPh sb="2" eb="4">
      <t>テアテ</t>
    </rPh>
    <phoneticPr fontId="5"/>
  </si>
  <si>
    <t>宿泊費</t>
    <rPh sb="0" eb="2">
      <t>シュクハク</t>
    </rPh>
    <rPh sb="2" eb="3">
      <t>ヒ</t>
    </rPh>
    <phoneticPr fontId="5"/>
  </si>
  <si>
    <t>日付</t>
    <rPh sb="0" eb="2">
      <t>ヒヅケ</t>
    </rPh>
    <phoneticPr fontId="5"/>
  </si>
  <si>
    <t>出発
時刻</t>
    <rPh sb="0" eb="2">
      <t>シュッパツ</t>
    </rPh>
    <rPh sb="3" eb="5">
      <t>ジコク</t>
    </rPh>
    <phoneticPr fontId="5"/>
  </si>
  <si>
    <t>～</t>
  </si>
  <si>
    <t>到着
時刻</t>
    <rPh sb="0" eb="2">
      <t>トウチャク</t>
    </rPh>
    <rPh sb="3" eb="5">
      <t>ジコク</t>
    </rPh>
    <phoneticPr fontId="5"/>
  </si>
  <si>
    <t>出発地</t>
    <rPh sb="0" eb="2">
      <t>シュッパツ</t>
    </rPh>
    <rPh sb="2" eb="3">
      <t>チ</t>
    </rPh>
    <phoneticPr fontId="5"/>
  </si>
  <si>
    <t>所在地</t>
    <rPh sb="0" eb="3">
      <t>ショザイチ</t>
    </rPh>
    <phoneticPr fontId="5"/>
  </si>
  <si>
    <t>到着地</t>
    <rPh sb="0" eb="3">
      <t>トウチャクチ</t>
    </rPh>
    <phoneticPr fontId="5"/>
  </si>
  <si>
    <t>宿泊地</t>
    <rPh sb="0" eb="3">
      <t>シュクハクチ</t>
    </rPh>
    <phoneticPr fontId="5"/>
  </si>
  <si>
    <t>路程</t>
    <rPh sb="0" eb="2">
      <t>ロテイ</t>
    </rPh>
    <phoneticPr fontId="5"/>
  </si>
  <si>
    <t>高速道路等
の使用有無</t>
    <rPh sb="0" eb="2">
      <t>コウソク</t>
    </rPh>
    <rPh sb="2" eb="4">
      <t>ドウロ</t>
    </rPh>
    <rPh sb="4" eb="5">
      <t>トウ</t>
    </rPh>
    <rPh sb="7" eb="9">
      <t>シヨウ</t>
    </rPh>
    <rPh sb="9" eb="11">
      <t>ウム</t>
    </rPh>
    <phoneticPr fontId="5"/>
  </si>
  <si>
    <t>実費</t>
    <rPh sb="0" eb="2">
      <t>ジッピ</t>
    </rPh>
    <phoneticPr fontId="5"/>
  </si>
  <si>
    <t>時間</t>
    <rPh sb="0" eb="2">
      <t>ジカン</t>
    </rPh>
    <phoneticPr fontId="5"/>
  </si>
  <si>
    <t>実費</t>
  </si>
  <si>
    <t>夜数</t>
    <rPh sb="0" eb="1">
      <t>ヨル</t>
    </rPh>
    <rPh sb="1" eb="2">
      <t>スウ</t>
    </rPh>
    <phoneticPr fontId="5"/>
  </si>
  <si>
    <t>定額</t>
    <rPh sb="0" eb="2">
      <t>テイガク</t>
    </rPh>
    <phoneticPr fontId="5"/>
  </si>
  <si>
    <t>上限額</t>
  </si>
  <si>
    <t>夜数</t>
    <rPh sb="0" eb="1">
      <t>ヤ</t>
    </rPh>
    <rPh sb="1" eb="2">
      <t>スウ</t>
    </rPh>
    <phoneticPr fontId="5"/>
  </si>
  <si>
    <t>km</t>
  </si>
  <si>
    <t>円</t>
    <rPh sb="0" eb="1">
      <t>エン</t>
    </rPh>
    <phoneticPr fontId="5"/>
  </si>
  <si>
    <t>h</t>
    <phoneticPr fontId="5"/>
  </si>
  <si>
    <t>夜</t>
    <rPh sb="0" eb="1">
      <t>ヨル</t>
    </rPh>
    <phoneticPr fontId="5"/>
  </si>
  <si>
    <t>○○病院
（勤務地）</t>
    <rPh sb="2" eb="4">
      <t>ビョウイン</t>
    </rPh>
    <rPh sb="6" eb="9">
      <t>キンムチ</t>
    </rPh>
    <phoneticPr fontId="5"/>
  </si>
  <si>
    <t>山形県山形市旅篭町2-3-25</t>
    <rPh sb="0" eb="3">
      <t>ヤマガタケン</t>
    </rPh>
    <rPh sb="3" eb="6">
      <t>ヤマガタシ</t>
    </rPh>
    <rPh sb="6" eb="9">
      <t>ハタゴマチ</t>
    </rPh>
    <phoneticPr fontId="5"/>
  </si>
  <si>
    <t>東北療護センター</t>
    <rPh sb="0" eb="2">
      <t>トウホク</t>
    </rPh>
    <rPh sb="2" eb="4">
      <t>リョウゴ</t>
    </rPh>
    <phoneticPr fontId="5"/>
  </si>
  <si>
    <t>宮城県仙台市太白区長町南4-20-6</t>
    <phoneticPr fontId="6"/>
  </si>
  <si>
    <t>無</t>
  </si>
  <si>
    <t>東北療護センター</t>
  </si>
  <si>
    <t>山形県</t>
    <rPh sb="0" eb="3">
      <t>ヤマガタケン</t>
    </rPh>
    <phoneticPr fontId="6"/>
  </si>
  <si>
    <t>計</t>
    <rPh sb="0" eb="1">
      <t>ケイ</t>
    </rPh>
    <phoneticPr fontId="5"/>
  </si>
  <si>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5"/>
  </si>
  <si>
    <t>補助金申請額</t>
    <rPh sb="0" eb="3">
      <t>ホジョキン</t>
    </rPh>
    <rPh sb="3" eb="5">
      <t>シンセイ</t>
    </rPh>
    <rPh sb="5" eb="6">
      <t>ガク</t>
    </rPh>
    <phoneticPr fontId="5"/>
  </si>
  <si>
    <t>自己負担額</t>
  </si>
  <si>
    <t>自家用車使用の経路書</t>
    <rPh sb="0" eb="4">
      <t>ジカヨウシャ</t>
    </rPh>
    <rPh sb="4" eb="6">
      <t>シヨウ</t>
    </rPh>
    <rPh sb="7" eb="9">
      <t>ケイロ</t>
    </rPh>
    <rPh sb="9" eb="10">
      <t>ショ</t>
    </rPh>
    <phoneticPr fontId="5"/>
  </si>
  <si>
    <t>自家用車使用に伴う雑費領収書</t>
    <rPh sb="0" eb="4">
      <t>ジカヨウシャ</t>
    </rPh>
    <rPh sb="4" eb="6">
      <t>シヨウ</t>
    </rPh>
    <rPh sb="7" eb="8">
      <t>トモナ</t>
    </rPh>
    <rPh sb="9" eb="11">
      <t>ザッピ</t>
    </rPh>
    <rPh sb="11" eb="14">
      <t>リョウシュウショ</t>
    </rPh>
    <phoneticPr fontId="5"/>
  </si>
  <si>
    <t>（注）当該様式内に必要事項が記入しきれない場合には、適宜、別の用紙を用いて作成すること。</t>
  </si>
  <si>
    <t>研修等開催実績報告書&lt;補助対象事業者所有の自家用車を使用した場合&gt;</t>
    <rPh sb="3" eb="5">
      <t>カイサイ</t>
    </rPh>
    <rPh sb="5" eb="7">
      <t>ジッセキ</t>
    </rPh>
    <rPh sb="7" eb="9">
      <t>ホウコク</t>
    </rPh>
    <rPh sb="9" eb="10">
      <t>ショ</t>
    </rPh>
    <phoneticPr fontId="6"/>
  </si>
  <si>
    <t>（役職B）</t>
    <phoneticPr fontId="6"/>
  </si>
  <si>
    <t>（役職C）</t>
    <phoneticPr fontId="6"/>
  </si>
  <si>
    <t>※旅費・諸謝金等の積算方法は、別紙「行程表及び諸謝金等積算書」のとおり</t>
    <rPh sb="1" eb="3">
      <t>リョヒ</t>
    </rPh>
    <rPh sb="4" eb="7">
      <t>ショシャキン</t>
    </rPh>
    <rPh sb="7" eb="8">
      <t>トウ</t>
    </rPh>
    <rPh sb="9" eb="11">
      <t>セキサン</t>
    </rPh>
    <rPh sb="11" eb="13">
      <t>ホウホウ</t>
    </rPh>
    <rPh sb="15" eb="17">
      <t>ベッシ</t>
    </rPh>
    <rPh sb="18" eb="21">
      <t>コウテイヒョウ</t>
    </rPh>
    <rPh sb="21" eb="22">
      <t>オヨ</t>
    </rPh>
    <rPh sb="23" eb="26">
      <t>ショシャキン</t>
    </rPh>
    <rPh sb="26" eb="27">
      <t>トウ</t>
    </rPh>
    <rPh sb="27" eb="29">
      <t>セキサン</t>
    </rPh>
    <rPh sb="29" eb="30">
      <t>ショ</t>
    </rPh>
    <phoneticPr fontId="5"/>
  </si>
  <si>
    <t>行程表及び諸謝金等積算書&lt;補助対象事業者所有の自家用車を使用した場合&gt;</t>
    <rPh sb="0" eb="3">
      <t>コウテイヒョウ</t>
    </rPh>
    <rPh sb="3" eb="4">
      <t>オヨ</t>
    </rPh>
    <rPh sb="5" eb="8">
      <t>ショシャキン</t>
    </rPh>
    <rPh sb="8" eb="9">
      <t>トウ</t>
    </rPh>
    <rPh sb="9" eb="11">
      <t>セキサン</t>
    </rPh>
    <rPh sb="11" eb="12">
      <t>ショ</t>
    </rPh>
    <phoneticPr fontId="5"/>
  </si>
  <si>
    <t>宿泊費</t>
    <rPh sb="0" eb="1">
      <t>ヤド</t>
    </rPh>
    <rPh sb="2" eb="3">
      <t>ヒ</t>
    </rPh>
    <phoneticPr fontId="5"/>
  </si>
  <si>
    <t>　</t>
    <phoneticPr fontId="5"/>
  </si>
  <si>
    <t>研修、講演会等に使用した自家用車が補助対象事業者
所有のものであることの確約書</t>
    <rPh sb="0" eb="2">
      <t>ケンシュウ</t>
    </rPh>
    <rPh sb="3" eb="6">
      <t>コウエンカイ</t>
    </rPh>
    <rPh sb="6" eb="7">
      <t>トウ</t>
    </rPh>
    <rPh sb="8" eb="10">
      <t>シヨウ</t>
    </rPh>
    <rPh sb="12" eb="16">
      <t>ジカヨウシャ</t>
    </rPh>
    <rPh sb="17" eb="19">
      <t>ホジョ</t>
    </rPh>
    <rPh sb="19" eb="21">
      <t>タイショウ</t>
    </rPh>
    <rPh sb="21" eb="24">
      <t>ジギョウシャ</t>
    </rPh>
    <rPh sb="25" eb="27">
      <t>ショユウ</t>
    </rPh>
    <rPh sb="36" eb="39">
      <t>カクヤクショ</t>
    </rPh>
    <phoneticPr fontId="5"/>
  </si>
  <si>
    <t>申請者</t>
  </si>
  <si>
    <t>　令和○年○月○日付け文書をもって交付申請した令和７年度被害者保護増進等事業費補助金（自動車事故被害者支援体制等整備事業（短期入所協力事業））の補助対象事業（利用促進等事務費（研修等経費）に係る事業）については、交付申請兼実績報告書に添付した研修等への開催実績報告書の記載内容のとおり、当施設所有の自家用車を使用して、当該補助対象事業を実施したことを確約します。</t>
  </si>
  <si>
    <t>（注１）</t>
  </si>
  <si>
    <t>　本書は、交付申請兼実績報告書に添付した「研修、講演会等の開催実績報告書」の件数（枚数）にかかわらず、１部作成して交付申請兼実績報告書に添付すること。</t>
    <rPh sb="2" eb="3">
      <t>ショ</t>
    </rPh>
    <rPh sb="9" eb="10">
      <t>ケン</t>
    </rPh>
    <rPh sb="10" eb="12">
      <t>ジッセキ</t>
    </rPh>
    <rPh sb="12" eb="14">
      <t>ホウコク</t>
    </rPh>
    <rPh sb="21" eb="23">
      <t>ケンシュウ</t>
    </rPh>
    <rPh sb="24" eb="27">
      <t>コウエンカイ</t>
    </rPh>
    <rPh sb="27" eb="28">
      <t>トウ</t>
    </rPh>
    <rPh sb="29" eb="31">
      <t>カイサイ</t>
    </rPh>
    <rPh sb="31" eb="33">
      <t>ジッセキ</t>
    </rPh>
    <rPh sb="33" eb="36">
      <t>ホウコクショ</t>
    </rPh>
    <rPh sb="61" eb="62">
      <t>ケン</t>
    </rPh>
    <rPh sb="62" eb="64">
      <t>ジッセキ</t>
    </rPh>
    <rPh sb="64" eb="66">
      <t>ホウコク</t>
    </rPh>
    <phoneticPr fontId="5"/>
  </si>
  <si>
    <t>（注２）</t>
  </si>
  <si>
    <t>　文書番号を付さない補助金交付申請兼実績報告書の場合については、文中の「○○○第○○○号」を「文書」に変更すること。</t>
    <rPh sb="17" eb="18">
      <t>ケン</t>
    </rPh>
    <rPh sb="18" eb="20">
      <t>ジッセキ</t>
    </rPh>
    <rPh sb="20" eb="22">
      <t>ホウコク</t>
    </rPh>
    <rPh sb="39" eb="40">
      <t>ダイ</t>
    </rPh>
    <rPh sb="43" eb="44">
      <t>ゴウ</t>
    </rPh>
    <phoneticPr fontId="5"/>
  </si>
  <si>
    <t>行政職</t>
    <rPh sb="0" eb="3">
      <t>ギョウセイショク</t>
    </rPh>
    <phoneticPr fontId="5"/>
  </si>
  <si>
    <t>役職</t>
    <rPh sb="0" eb="2">
      <t>ヤクショク</t>
    </rPh>
    <phoneticPr fontId="5"/>
  </si>
  <si>
    <t>分類</t>
    <rPh sb="0" eb="2">
      <t>ブンルイ</t>
    </rPh>
    <phoneticPr fontId="5"/>
  </si>
  <si>
    <t>諸謝金</t>
    <rPh sb="0" eb="3">
      <t>ショシャキン</t>
    </rPh>
    <phoneticPr fontId="5"/>
  </si>
  <si>
    <t>宿泊手当</t>
    <rPh sb="0" eb="4">
      <t>シュクハクテアテ</t>
    </rPh>
    <phoneticPr fontId="6"/>
  </si>
  <si>
    <t>宿泊費(上限額)</t>
    <rPh sb="0" eb="2">
      <t>シュクハク</t>
    </rPh>
    <rPh sb="2" eb="3">
      <t>ヒ</t>
    </rPh>
    <rPh sb="4" eb="7">
      <t>ジョウゲンガク</t>
    </rPh>
    <phoneticPr fontId="6"/>
  </si>
  <si>
    <t>夕朝なし</t>
    <rPh sb="0" eb="1">
      <t>ユウ</t>
    </rPh>
    <rPh sb="1" eb="2">
      <t>アサ</t>
    </rPh>
    <phoneticPr fontId="6"/>
  </si>
  <si>
    <t>夕</t>
    <rPh sb="0" eb="1">
      <t>ユウ</t>
    </rPh>
    <phoneticPr fontId="6"/>
  </si>
  <si>
    <t>朝</t>
    <rPh sb="0" eb="1">
      <t>アサ</t>
    </rPh>
    <phoneticPr fontId="6"/>
  </si>
  <si>
    <t>夕朝あり</t>
    <phoneticPr fontId="5"/>
  </si>
  <si>
    <t>北海道</t>
    <rPh sb="0" eb="3">
      <t>ホッカイドウ</t>
    </rPh>
    <phoneticPr fontId="6"/>
  </si>
  <si>
    <t>青森県</t>
    <rPh sb="0" eb="3">
      <t>アオモリケン</t>
    </rPh>
    <phoneticPr fontId="6"/>
  </si>
  <si>
    <t>岩手県</t>
    <rPh sb="0" eb="3">
      <t>イワテケン</t>
    </rPh>
    <phoneticPr fontId="6"/>
  </si>
  <si>
    <t>宮城県</t>
    <rPh sb="0" eb="3">
      <t>ミヤギケン</t>
    </rPh>
    <phoneticPr fontId="6"/>
  </si>
  <si>
    <t>秋田県</t>
    <rPh sb="0" eb="3">
      <t>アキタケン</t>
    </rPh>
    <phoneticPr fontId="6"/>
  </si>
  <si>
    <t>福島県</t>
    <rPh sb="0" eb="3">
      <t>フクシマケン</t>
    </rPh>
    <phoneticPr fontId="6"/>
  </si>
  <si>
    <t>茨城県</t>
    <rPh sb="0" eb="2">
      <t>イバラキ</t>
    </rPh>
    <rPh sb="2" eb="3">
      <t>ケン</t>
    </rPh>
    <phoneticPr fontId="6"/>
  </si>
  <si>
    <t>栃木県</t>
    <rPh sb="0" eb="2">
      <t>トチギ</t>
    </rPh>
    <rPh sb="2" eb="3">
      <t>ケン</t>
    </rPh>
    <phoneticPr fontId="6"/>
  </si>
  <si>
    <t>群馬県</t>
    <rPh sb="0" eb="2">
      <t>グンマ</t>
    </rPh>
    <rPh sb="2" eb="3">
      <t>ケン</t>
    </rPh>
    <phoneticPr fontId="6"/>
  </si>
  <si>
    <t>埼玉県</t>
    <rPh sb="0" eb="3">
      <t>サイタマケン</t>
    </rPh>
    <phoneticPr fontId="6"/>
  </si>
  <si>
    <t>千葉県</t>
    <rPh sb="0" eb="3">
      <t>チバケン</t>
    </rPh>
    <phoneticPr fontId="6"/>
  </si>
  <si>
    <t>東京都</t>
    <rPh sb="0" eb="3">
      <t>トウキョウト</t>
    </rPh>
    <phoneticPr fontId="6"/>
  </si>
  <si>
    <t>神奈川県</t>
    <rPh sb="0" eb="4">
      <t>カナガワケン</t>
    </rPh>
    <phoneticPr fontId="6"/>
  </si>
  <si>
    <t>新潟県</t>
    <rPh sb="0" eb="3">
      <t>ニイガタケン</t>
    </rPh>
    <phoneticPr fontId="6"/>
  </si>
  <si>
    <t>富山県</t>
    <rPh sb="0" eb="3">
      <t>トヤマケン</t>
    </rPh>
    <phoneticPr fontId="6"/>
  </si>
  <si>
    <t>石川県</t>
    <rPh sb="0" eb="3">
      <t>イシカワケン</t>
    </rPh>
    <phoneticPr fontId="6"/>
  </si>
  <si>
    <t>福井県</t>
    <rPh sb="0" eb="2">
      <t>フクイ</t>
    </rPh>
    <rPh sb="2" eb="3">
      <t>ケン</t>
    </rPh>
    <phoneticPr fontId="6"/>
  </si>
  <si>
    <t>山梨県</t>
    <rPh sb="0" eb="3">
      <t>ヤマナシケン</t>
    </rPh>
    <phoneticPr fontId="6"/>
  </si>
  <si>
    <t>長野県</t>
    <rPh sb="0" eb="3">
      <t>ナガノケン</t>
    </rPh>
    <phoneticPr fontId="6"/>
  </si>
  <si>
    <t>岐阜県</t>
    <rPh sb="0" eb="2">
      <t>ギフ</t>
    </rPh>
    <rPh sb="2" eb="3">
      <t>ケン</t>
    </rPh>
    <phoneticPr fontId="6"/>
  </si>
  <si>
    <t>静岡県</t>
    <rPh sb="0" eb="3">
      <t>シズオカケン</t>
    </rPh>
    <phoneticPr fontId="6"/>
  </si>
  <si>
    <t>愛知県</t>
    <rPh sb="0" eb="3">
      <t>アイチケン</t>
    </rPh>
    <phoneticPr fontId="6"/>
  </si>
  <si>
    <t>三重県</t>
    <rPh sb="0" eb="3">
      <t>ミエケン</t>
    </rPh>
    <phoneticPr fontId="6"/>
  </si>
  <si>
    <t>滋賀県</t>
    <rPh sb="0" eb="3">
      <t>シガケン</t>
    </rPh>
    <phoneticPr fontId="6"/>
  </si>
  <si>
    <t>京都府</t>
    <rPh sb="0" eb="3">
      <t>キョウトフ</t>
    </rPh>
    <phoneticPr fontId="6"/>
  </si>
  <si>
    <t>大阪府</t>
    <rPh sb="0" eb="3">
      <t>オオサカフ</t>
    </rPh>
    <phoneticPr fontId="6"/>
  </si>
  <si>
    <t>兵庫県</t>
    <rPh sb="0" eb="3">
      <t>ヒョウゴケン</t>
    </rPh>
    <phoneticPr fontId="6"/>
  </si>
  <si>
    <t>奈良県</t>
    <rPh sb="0" eb="3">
      <t>ナラケン</t>
    </rPh>
    <phoneticPr fontId="6"/>
  </si>
  <si>
    <t>和歌山県</t>
    <rPh sb="0" eb="4">
      <t>ワカヤマケン</t>
    </rPh>
    <phoneticPr fontId="6"/>
  </si>
  <si>
    <t>鳥取県</t>
    <rPh sb="0" eb="3">
      <t>トットリケン</t>
    </rPh>
    <phoneticPr fontId="6"/>
  </si>
  <si>
    <t>島根県</t>
    <rPh sb="0" eb="3">
      <t>シマネケン</t>
    </rPh>
    <phoneticPr fontId="6"/>
  </si>
  <si>
    <t>岡山県</t>
    <rPh sb="0" eb="3">
      <t>オカヤマケン</t>
    </rPh>
    <phoneticPr fontId="6"/>
  </si>
  <si>
    <t>広島県</t>
    <rPh sb="0" eb="3">
      <t>ヒロシマケン</t>
    </rPh>
    <phoneticPr fontId="6"/>
  </si>
  <si>
    <t>山口県</t>
    <rPh sb="0" eb="3">
      <t>ヤマグチケン</t>
    </rPh>
    <phoneticPr fontId="6"/>
  </si>
  <si>
    <t>徳島県</t>
    <rPh sb="0" eb="3">
      <t>トクシマケン</t>
    </rPh>
    <phoneticPr fontId="6"/>
  </si>
  <si>
    <t>香川県</t>
    <rPh sb="0" eb="3">
      <t>カガワケン</t>
    </rPh>
    <phoneticPr fontId="6"/>
  </si>
  <si>
    <t>愛媛県</t>
    <rPh sb="0" eb="2">
      <t>エヒメ</t>
    </rPh>
    <rPh sb="2" eb="3">
      <t>ケン</t>
    </rPh>
    <phoneticPr fontId="6"/>
  </si>
  <si>
    <t>高知県</t>
    <rPh sb="0" eb="3">
      <t>コウチケン</t>
    </rPh>
    <phoneticPr fontId="6"/>
  </si>
  <si>
    <t>福岡県</t>
    <rPh sb="0" eb="2">
      <t>フクオカ</t>
    </rPh>
    <rPh sb="2" eb="3">
      <t>ケン</t>
    </rPh>
    <phoneticPr fontId="6"/>
  </si>
  <si>
    <t>佐賀県</t>
    <rPh sb="0" eb="3">
      <t>サガケン</t>
    </rPh>
    <phoneticPr fontId="6"/>
  </si>
  <si>
    <t>長崎県</t>
    <rPh sb="0" eb="2">
      <t>ナガサキ</t>
    </rPh>
    <rPh sb="2" eb="3">
      <t>ケン</t>
    </rPh>
    <phoneticPr fontId="6"/>
  </si>
  <si>
    <t>熊本県</t>
    <rPh sb="0" eb="2">
      <t>クマモト</t>
    </rPh>
    <rPh sb="2" eb="3">
      <t>ケン</t>
    </rPh>
    <phoneticPr fontId="6"/>
  </si>
  <si>
    <t>大分県</t>
    <rPh sb="0" eb="3">
      <t>オオイタケン</t>
    </rPh>
    <phoneticPr fontId="6"/>
  </si>
  <si>
    <t>宮崎県</t>
    <rPh sb="0" eb="3">
      <t>ミヤザキケン</t>
    </rPh>
    <phoneticPr fontId="6"/>
  </si>
  <si>
    <t>鹿児島県</t>
    <rPh sb="0" eb="4">
      <t>カゴシマケン</t>
    </rPh>
    <phoneticPr fontId="6"/>
  </si>
  <si>
    <t>沖縄県</t>
    <rPh sb="0" eb="3">
      <t>オキナワケン</t>
    </rPh>
    <phoneticPr fontId="6"/>
  </si>
  <si>
    <t>指定職</t>
    <rPh sb="0" eb="3">
      <t>シテイショク</t>
    </rPh>
    <phoneticPr fontId="5"/>
  </si>
  <si>
    <t>大学教授</t>
    <rPh sb="0" eb="2">
      <t>ダイガク</t>
    </rPh>
    <rPh sb="2" eb="4">
      <t>キョウジュ</t>
    </rPh>
    <phoneticPr fontId="5"/>
  </si>
  <si>
    <t>④</t>
  </si>
  <si>
    <t>院長</t>
    <rPh sb="0" eb="2">
      <t>インチョウ</t>
    </rPh>
    <phoneticPr fontId="5"/>
  </si>
  <si>
    <t>②</t>
  </si>
  <si>
    <t>副院長</t>
    <rPh sb="0" eb="3">
      <t>フクインチョウ</t>
    </rPh>
    <phoneticPr fontId="5"/>
  </si>
  <si>
    <t>③</t>
  </si>
  <si>
    <t>理事長</t>
    <rPh sb="0" eb="3">
      <t>リジチョウ</t>
    </rPh>
    <phoneticPr fontId="5"/>
  </si>
  <si>
    <t>①</t>
  </si>
  <si>
    <t>理事</t>
    <rPh sb="0" eb="2">
      <t>リジ</t>
    </rPh>
    <phoneticPr fontId="5"/>
  </si>
  <si>
    <t>その他これらに準ずる者①</t>
    <rPh sb="2" eb="3">
      <t>タ</t>
    </rPh>
    <rPh sb="7" eb="8">
      <t>ジュン</t>
    </rPh>
    <rPh sb="10" eb="11">
      <t>モノ</t>
    </rPh>
    <phoneticPr fontId="5"/>
  </si>
  <si>
    <t>７級以上</t>
    <rPh sb="1" eb="2">
      <t>キュウ</t>
    </rPh>
    <rPh sb="2" eb="4">
      <t>イジョウ</t>
    </rPh>
    <phoneticPr fontId="5"/>
  </si>
  <si>
    <t>大学准教授</t>
    <rPh sb="0" eb="2">
      <t>ダイガク</t>
    </rPh>
    <rPh sb="2" eb="5">
      <t>ジュンキョウジュ</t>
    </rPh>
    <phoneticPr fontId="5"/>
  </si>
  <si>
    <t>⑥</t>
  </si>
  <si>
    <t>医師</t>
    <rPh sb="0" eb="2">
      <t>イシ</t>
    </rPh>
    <phoneticPr fontId="5"/>
  </si>
  <si>
    <t>⑤</t>
  </si>
  <si>
    <t>病棟長</t>
    <rPh sb="0" eb="2">
      <t>ビョウトウ</t>
    </rPh>
    <rPh sb="2" eb="3">
      <t>チョウ</t>
    </rPh>
    <phoneticPr fontId="5"/>
  </si>
  <si>
    <t>看護師長</t>
    <rPh sb="0" eb="4">
      <t>カンゴシチョウ</t>
    </rPh>
    <phoneticPr fontId="5"/>
  </si>
  <si>
    <t>各種技師</t>
    <rPh sb="0" eb="2">
      <t>カクシュ</t>
    </rPh>
    <rPh sb="2" eb="4">
      <t>ギシ</t>
    </rPh>
    <phoneticPr fontId="5"/>
  </si>
  <si>
    <t>部長</t>
    <rPh sb="0" eb="2">
      <t>ブチョウ</t>
    </rPh>
    <phoneticPr fontId="5"/>
  </si>
  <si>
    <t>その他これらに準ずる者②</t>
    <rPh sb="2" eb="3">
      <t>タ</t>
    </rPh>
    <rPh sb="7" eb="8">
      <t>ジュン</t>
    </rPh>
    <rPh sb="10" eb="11">
      <t>モノ</t>
    </rPh>
    <phoneticPr fontId="5"/>
  </si>
  <si>
    <t>６級以下
３級以上</t>
    <rPh sb="1" eb="2">
      <t>キュウ</t>
    </rPh>
    <rPh sb="2" eb="4">
      <t>イカ</t>
    </rPh>
    <rPh sb="6" eb="7">
      <t>キュウ</t>
    </rPh>
    <rPh sb="7" eb="9">
      <t>イジョウ</t>
    </rPh>
    <phoneticPr fontId="5"/>
  </si>
  <si>
    <t>看護師</t>
    <rPh sb="0" eb="3">
      <t>カンゴシ</t>
    </rPh>
    <phoneticPr fontId="5"/>
  </si>
  <si>
    <t>⑦</t>
  </si>
  <si>
    <t>各種療法士</t>
    <rPh sb="0" eb="2">
      <t>カクシュ</t>
    </rPh>
    <rPh sb="2" eb="5">
      <t>リョウホウシ</t>
    </rPh>
    <phoneticPr fontId="5"/>
  </si>
  <si>
    <t>事務長</t>
    <rPh sb="0" eb="3">
      <t>ジムチョウ</t>
    </rPh>
    <phoneticPr fontId="5"/>
  </si>
  <si>
    <t>係長（事務職）</t>
    <rPh sb="0" eb="2">
      <t>カカリチョウ</t>
    </rPh>
    <rPh sb="3" eb="6">
      <t>ジムショク</t>
    </rPh>
    <phoneticPr fontId="5"/>
  </si>
  <si>
    <t>⑧</t>
  </si>
  <si>
    <t>その他これらに準ずる者③</t>
    <rPh sb="2" eb="3">
      <t>タ</t>
    </rPh>
    <rPh sb="7" eb="8">
      <t>ジュン</t>
    </rPh>
    <rPh sb="10" eb="11">
      <t>モノ</t>
    </rPh>
    <phoneticPr fontId="5"/>
  </si>
  <si>
    <t>２級以下</t>
    <rPh sb="1" eb="2">
      <t>キュウ</t>
    </rPh>
    <rPh sb="2" eb="4">
      <t>イカ</t>
    </rPh>
    <phoneticPr fontId="5"/>
  </si>
  <si>
    <t>ホームヘルパー</t>
  </si>
  <si>
    <t>⑨</t>
  </si>
  <si>
    <t>生活支援員</t>
    <rPh sb="0" eb="2">
      <t>セイカツ</t>
    </rPh>
    <rPh sb="2" eb="5">
      <t>シエンイン</t>
    </rPh>
    <phoneticPr fontId="5"/>
  </si>
  <si>
    <t>係員（事務職）</t>
    <rPh sb="0" eb="2">
      <t>カカリイン</t>
    </rPh>
    <rPh sb="3" eb="6">
      <t>ジムショク</t>
    </rPh>
    <phoneticPr fontId="5"/>
  </si>
  <si>
    <t>⑩</t>
  </si>
  <si>
    <t>その他これらに準ずる者④</t>
    <rPh sb="2" eb="3">
      <t>タ</t>
    </rPh>
    <rPh sb="7" eb="8">
      <t>ジュン</t>
    </rPh>
    <rPh sb="10" eb="11">
      <t>モノ</t>
    </rPh>
    <phoneticPr fontId="5"/>
  </si>
  <si>
    <t>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</si>
</sst>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quot;円&quot;"/>
    <numFmt numFmtId="177" formatCode="ggge&quot;年&quot;m&quot;月&quot;d&quot;日&quot;\(aaa\)"/>
    <numFmt numFmtId="178" formatCode="gggyy&quot;年&quot;m&quot;月&quot;d&quot;日&quot;"/>
    <numFmt numFmtId="179" formatCode="#,##0;[Red]#,##0"/>
  </numFmts>
  <fonts count="22">
    <font>
      <sz val="11"/>
      <name val="ＭＳ Ｐゴシック"/>
      <family val="3"/>
    </font>
    <font>
      <sz val="11"/>
      <color theme="1"/>
      <name val="ＭＳ Ｐゴシック"/>
      <family val="2"/>
      <charset val="128"/>
      <scheme val="minor"/>
    </font>
    <font>
      <sz val="11"/>
      <color theme="1"/>
      <name val="ＭＳ Ｐゴシック"/>
      <family val="2"/>
      <charset val="128"/>
      <scheme val="minor"/>
    </font>
    <font>
      <sz val="11"/>
      <name val="ＭＳ Ｐゴシック"/>
      <family val="3"/>
    </font>
    <font>
      <sz val="11"/>
      <color theme="1"/>
      <name val="ＭＳ Ｐゴシック"/>
      <family val="2"/>
      <scheme val="minor"/>
    </font>
    <font>
      <sz val="6"/>
      <name val="ＭＳ Ｐゴシック"/>
      <family val="3"/>
    </font>
    <font>
      <sz val="6"/>
      <name val="ＭＳ Ｐゴシック"/>
      <family val="3"/>
      <charset val="128"/>
    </font>
    <font>
      <b/>
      <sz val="9"/>
      <name val="游ゴシック"/>
      <family val="3"/>
      <charset val="128"/>
    </font>
    <font>
      <sz val="9"/>
      <name val="游ゴシック"/>
      <family val="3"/>
      <charset val="128"/>
    </font>
    <font>
      <u/>
      <sz val="9"/>
      <name val="游ゴシック"/>
      <family val="3"/>
      <charset val="128"/>
    </font>
    <font>
      <sz val="11"/>
      <name val="游ゴシック"/>
      <family val="3"/>
      <charset val="128"/>
    </font>
    <font>
      <b/>
      <sz val="9"/>
      <color rgb="FFFF0000"/>
      <name val="游ゴシック"/>
      <family val="3"/>
      <charset val="128"/>
    </font>
    <font>
      <b/>
      <sz val="9"/>
      <color theme="1"/>
      <name val="游ゴシック"/>
      <family val="3"/>
      <charset val="128"/>
    </font>
    <font>
      <sz val="9"/>
      <color theme="1"/>
      <name val="游ゴシック"/>
      <family val="3"/>
      <charset val="128"/>
    </font>
    <font>
      <sz val="10"/>
      <color theme="1"/>
      <name val="游ゴシック"/>
      <family val="3"/>
      <charset val="128"/>
    </font>
    <font>
      <sz val="8"/>
      <color theme="1"/>
      <name val="游ゴシック"/>
      <family val="3"/>
      <charset val="128"/>
    </font>
    <font>
      <b/>
      <sz val="10"/>
      <color theme="1"/>
      <name val="游ゴシック"/>
      <family val="3"/>
      <charset val="128"/>
    </font>
    <font>
      <sz val="11"/>
      <name val="ＭＳ Ｐゴシック"/>
      <family val="3"/>
      <charset val="128"/>
    </font>
    <font>
      <b/>
      <sz val="11"/>
      <name val="游ゴシック"/>
      <family val="3"/>
      <charset val="128"/>
    </font>
    <font>
      <b/>
      <sz val="16"/>
      <name val="游ゴシック"/>
      <family val="3"/>
      <charset val="128"/>
    </font>
    <font>
      <sz val="11"/>
      <color theme="1"/>
      <name val="游ゴシック"/>
      <family val="3"/>
      <charset val="128"/>
    </font>
    <font>
      <sz val="8"/>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54">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bottom style="hair">
        <color auto="1"/>
      </bottom>
      <diagonal/>
    </border>
    <border>
      <left/>
      <right/>
      <top style="hair">
        <color auto="1"/>
      </top>
      <bottom style="hair">
        <color auto="1"/>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s>
  <cellStyleXfs count="12">
    <xf numFmtId="0" fontId="0"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0" fontId="17" fillId="0" borderId="0">
      <alignment vertical="center"/>
    </xf>
    <xf numFmtId="0" fontId="4" fillId="0" borderId="0">
      <alignment vertical="center"/>
    </xf>
    <xf numFmtId="0" fontId="3" fillId="0" borderId="0">
      <alignment vertical="center"/>
    </xf>
  </cellStyleXfs>
  <cellXfs count="248">
    <xf numFmtId="0" fontId="0" fillId="0" borderId="0" xfId="0">
      <alignment vertical="center"/>
    </xf>
    <xf numFmtId="0" fontId="10" fillId="0" borderId="21" xfId="0" applyFont="1" applyBorder="1" applyAlignment="1">
      <alignment horizontal="center" vertical="center"/>
    </xf>
    <xf numFmtId="0" fontId="10" fillId="0" borderId="0" xfId="0" applyFont="1">
      <alignment vertical="center"/>
    </xf>
    <xf numFmtId="0" fontId="10" fillId="0" borderId="21" xfId="0" applyFont="1" applyBorder="1">
      <alignment vertical="center"/>
    </xf>
    <xf numFmtId="38" fontId="10" fillId="0" borderId="21" xfId="6" applyFont="1" applyBorder="1" applyAlignment="1">
      <alignment vertical="center"/>
    </xf>
    <xf numFmtId="0" fontId="10" fillId="2" borderId="21" xfId="0" applyFont="1" applyFill="1" applyBorder="1">
      <alignment vertical="center"/>
    </xf>
    <xf numFmtId="0" fontId="10" fillId="2" borderId="21" xfId="0" applyFont="1" applyFill="1" applyBorder="1" applyAlignment="1">
      <alignment horizontal="center" vertical="center"/>
    </xf>
    <xf numFmtId="38" fontId="10" fillId="2" borderId="21" xfId="6" applyFont="1" applyFill="1" applyBorder="1" applyAlignment="1">
      <alignment vertical="center"/>
    </xf>
    <xf numFmtId="0" fontId="10" fillId="0" borderId="0" xfId="0" applyFont="1" applyAlignment="1">
      <alignment horizontal="center" vertical="center"/>
    </xf>
    <xf numFmtId="177" fontId="8" fillId="0" borderId="0" xfId="4" applyNumberFormat="1" applyFont="1">
      <alignment vertical="center"/>
    </xf>
    <xf numFmtId="0" fontId="8" fillId="0" borderId="0" xfId="0" applyFont="1">
      <alignment vertical="center"/>
    </xf>
    <xf numFmtId="0" fontId="7" fillId="0" borderId="0" xfId="4" applyFont="1" applyAlignment="1">
      <alignment horizontal="left" vertical="center"/>
    </xf>
    <xf numFmtId="0" fontId="8" fillId="0" borderId="0" xfId="4" applyFont="1">
      <alignment vertical="center"/>
    </xf>
    <xf numFmtId="0" fontId="8" fillId="0" borderId="0" xfId="0" applyFont="1" applyAlignment="1">
      <alignment horizontal="center" vertical="center" shrinkToFit="1"/>
    </xf>
    <xf numFmtId="0" fontId="8" fillId="0" borderId="0" xfId="4" applyFont="1" applyAlignment="1">
      <alignment horizontal="justify" vertical="center"/>
    </xf>
    <xf numFmtId="0" fontId="8" fillId="0" borderId="0" xfId="4" quotePrefix="1" applyFont="1">
      <alignment vertical="center"/>
    </xf>
    <xf numFmtId="0" fontId="8" fillId="0" borderId="0" xfId="4" applyFont="1" applyAlignment="1">
      <alignment vertical="center" shrinkToFit="1"/>
    </xf>
    <xf numFmtId="0" fontId="8" fillId="0" borderId="0" xfId="4" applyFont="1" applyAlignment="1">
      <alignment vertical="top" wrapText="1"/>
    </xf>
    <xf numFmtId="0" fontId="8" fillId="0" borderId="0" xfId="4" applyFont="1" applyAlignment="1">
      <alignment horizontal="left" vertical="center" wrapText="1"/>
    </xf>
    <xf numFmtId="0" fontId="8" fillId="0" borderId="0" xfId="4" applyFont="1" applyAlignment="1">
      <alignment horizontal="left" vertical="center"/>
    </xf>
    <xf numFmtId="0" fontId="8" fillId="0" borderId="0" xfId="4" applyFont="1" applyAlignment="1">
      <alignment horizontal="left" vertical="top" wrapText="1"/>
    </xf>
    <xf numFmtId="0" fontId="8" fillId="0" borderId="7" xfId="0" applyFont="1" applyBorder="1" applyAlignment="1" applyProtection="1">
      <alignment horizontal="center" vertical="center" shrinkToFit="1"/>
      <protection locked="0"/>
    </xf>
    <xf numFmtId="0" fontId="7" fillId="0" borderId="0" xfId="4" applyFont="1" applyAlignment="1">
      <alignment horizontal="center" vertical="center"/>
    </xf>
    <xf numFmtId="0" fontId="12" fillId="0" borderId="0" xfId="4" applyFont="1" applyAlignment="1">
      <alignment horizontal="center" vertical="center"/>
    </xf>
    <xf numFmtId="0" fontId="13" fillId="0" borderId="0" xfId="4" applyFont="1" applyAlignment="1">
      <alignment horizontal="center" vertical="center"/>
    </xf>
    <xf numFmtId="0" fontId="13" fillId="0" borderId="0" xfId="4" applyFont="1" applyAlignment="1">
      <alignment horizontal="justify" vertical="center"/>
    </xf>
    <xf numFmtId="0" fontId="13" fillId="0" borderId="0" xfId="4" applyFont="1">
      <alignment vertical="center"/>
    </xf>
    <xf numFmtId="0" fontId="13" fillId="0" borderId="0" xfId="0" applyFont="1">
      <alignment vertical="center"/>
    </xf>
    <xf numFmtId="0" fontId="7" fillId="0" borderId="0" xfId="4" applyFont="1">
      <alignment vertical="center"/>
    </xf>
    <xf numFmtId="0" fontId="12" fillId="0" borderId="0" xfId="0" applyFont="1" applyAlignment="1">
      <alignment horizontal="center" vertical="center"/>
    </xf>
    <xf numFmtId="0" fontId="12" fillId="0" borderId="0" xfId="0" applyFont="1" applyAlignment="1">
      <alignment horizontal="center" vertical="center" shrinkToFit="1"/>
    </xf>
    <xf numFmtId="0" fontId="13" fillId="0" borderId="0" xfId="0" applyFont="1" applyAlignment="1">
      <alignment horizontal="right" vertical="center" shrinkToFit="1"/>
    </xf>
    <xf numFmtId="0" fontId="13" fillId="0" borderId="0" xfId="0" applyFont="1" applyAlignment="1">
      <alignment horizontal="center" vertical="center" shrinkToFit="1"/>
    </xf>
    <xf numFmtId="0" fontId="14" fillId="0" borderId="1" xfId="0" applyFont="1" applyBorder="1" applyAlignment="1">
      <alignment horizontal="center" vertical="center" shrinkToFit="1"/>
    </xf>
    <xf numFmtId="0" fontId="14" fillId="0" borderId="5" xfId="0" applyFont="1" applyBorder="1" applyAlignment="1">
      <alignment horizontal="center" vertical="center" wrapText="1" shrinkToFit="1"/>
    </xf>
    <xf numFmtId="0" fontId="14" fillId="0" borderId="10" xfId="0" applyFont="1" applyBorder="1" applyAlignment="1">
      <alignment horizontal="center" vertical="center" shrinkToFit="1"/>
    </xf>
    <xf numFmtId="0" fontId="14" fillId="0" borderId="10" xfId="0" applyFont="1" applyBorder="1" applyAlignment="1">
      <alignment horizontal="center" vertical="center" wrapText="1" shrinkToFit="1"/>
    </xf>
    <xf numFmtId="0" fontId="14" fillId="0" borderId="18" xfId="0" applyFont="1" applyBorder="1" applyAlignment="1">
      <alignment horizontal="center" vertical="center" wrapText="1"/>
    </xf>
    <xf numFmtId="0" fontId="14" fillId="0" borderId="18" xfId="0" applyFont="1" applyBorder="1" applyAlignment="1">
      <alignment horizontal="center" vertical="center"/>
    </xf>
    <xf numFmtId="0" fontId="14" fillId="0" borderId="18" xfId="0" applyFont="1" applyBorder="1" applyAlignment="1">
      <alignment horizontal="center" vertical="center" wrapText="1" shrinkToFit="1"/>
    </xf>
    <xf numFmtId="0" fontId="14" fillId="0" borderId="24" xfId="0" applyFont="1" applyBorder="1" applyAlignment="1">
      <alignment horizontal="center" vertical="center" shrinkToFit="1"/>
    </xf>
    <xf numFmtId="0" fontId="14" fillId="0" borderId="21" xfId="0" applyFont="1" applyBorder="1" applyAlignment="1">
      <alignment horizontal="center" vertical="center" shrinkToFit="1"/>
    </xf>
    <xf numFmtId="0" fontId="13" fillId="0" borderId="2" xfId="0" applyFont="1" applyBorder="1" applyAlignment="1">
      <alignment horizontal="right" vertical="top" shrinkToFit="1"/>
    </xf>
    <xf numFmtId="0" fontId="13" fillId="0" borderId="6" xfId="0" applyFont="1" applyBorder="1" applyAlignment="1">
      <alignment horizontal="right" vertical="top" wrapText="1" shrinkToFit="1"/>
    </xf>
    <xf numFmtId="0" fontId="13" fillId="0" borderId="11" xfId="0" applyFont="1" applyBorder="1" applyAlignment="1">
      <alignment horizontal="right" vertical="top" shrinkToFit="1"/>
    </xf>
    <xf numFmtId="0" fontId="13" fillId="0" borderId="11" xfId="0" applyFont="1" applyBorder="1" applyAlignment="1">
      <alignment horizontal="right" vertical="top" wrapText="1" shrinkToFit="1"/>
    </xf>
    <xf numFmtId="0" fontId="13" fillId="0" borderId="19" xfId="0" applyFont="1" applyBorder="1" applyAlignment="1">
      <alignment horizontal="right" vertical="top" wrapText="1"/>
    </xf>
    <xf numFmtId="0" fontId="13" fillId="0" borderId="19" xfId="0" applyFont="1" applyBorder="1" applyAlignment="1">
      <alignment horizontal="right" vertical="top"/>
    </xf>
    <xf numFmtId="0" fontId="13" fillId="0" borderId="19" xfId="0" applyFont="1" applyBorder="1" applyAlignment="1">
      <alignment horizontal="right" vertical="top" wrapText="1" shrinkToFit="1"/>
    </xf>
    <xf numFmtId="0" fontId="13" fillId="0" borderId="19" xfId="0" applyFont="1" applyBorder="1" applyAlignment="1">
      <alignment horizontal="right" vertical="top" shrinkToFit="1"/>
    </xf>
    <xf numFmtId="0" fontId="13" fillId="0" borderId="15" xfId="0" applyFont="1" applyBorder="1" applyAlignment="1">
      <alignment horizontal="right" vertical="top" shrinkToFit="1"/>
    </xf>
    <xf numFmtId="0" fontId="8" fillId="0" borderId="0" xfId="0" applyFont="1" applyAlignment="1">
      <alignment horizontal="right" vertical="top"/>
    </xf>
    <xf numFmtId="14" fontId="13" fillId="0" borderId="3" xfId="0" applyNumberFormat="1" applyFont="1" applyBorder="1" applyAlignment="1">
      <alignment horizontal="center" vertical="center" shrinkToFit="1"/>
    </xf>
    <xf numFmtId="20" fontId="13" fillId="0" borderId="7" xfId="0" applyNumberFormat="1" applyFont="1" applyBorder="1" applyAlignment="1">
      <alignment horizontal="center" vertical="center" shrinkToFit="1"/>
    </xf>
    <xf numFmtId="0" fontId="13" fillId="0" borderId="12" xfId="0" applyFont="1" applyBorder="1" applyAlignment="1">
      <alignment horizontal="center" vertical="center" shrinkToFit="1"/>
    </xf>
    <xf numFmtId="20" fontId="13" fillId="0" borderId="12" xfId="0" applyNumberFormat="1" applyFont="1" applyBorder="1" applyAlignment="1">
      <alignment horizontal="center" vertical="center" shrinkToFit="1"/>
    </xf>
    <xf numFmtId="0" fontId="15" fillId="0" borderId="20" xfId="0" applyFont="1" applyBorder="1" applyAlignment="1">
      <alignment horizontal="justify" vertical="center" wrapText="1"/>
    </xf>
    <xf numFmtId="0" fontId="13" fillId="0" borderId="20" xfId="0" applyFont="1" applyBorder="1" applyAlignment="1">
      <alignment horizontal="justify" vertical="center" wrapText="1"/>
    </xf>
    <xf numFmtId="0" fontId="13" fillId="0" borderId="20" xfId="0" applyFont="1" applyBorder="1" applyAlignment="1">
      <alignment horizontal="right" vertical="center" shrinkToFit="1"/>
    </xf>
    <xf numFmtId="0" fontId="15" fillId="0" borderId="20" xfId="0" applyFont="1" applyBorder="1" applyAlignment="1" applyProtection="1">
      <alignment horizontal="center" vertical="center" shrinkToFit="1"/>
      <protection locked="0"/>
    </xf>
    <xf numFmtId="179" fontId="13" fillId="2" borderId="20" xfId="6" applyNumberFormat="1" applyFont="1" applyFill="1" applyBorder="1" applyAlignment="1">
      <alignment vertical="center" shrinkToFit="1"/>
    </xf>
    <xf numFmtId="179" fontId="13" fillId="2" borderId="3" xfId="6" applyNumberFormat="1" applyFont="1" applyFill="1" applyBorder="1" applyAlignment="1">
      <alignment vertical="center" shrinkToFit="1"/>
    </xf>
    <xf numFmtId="179" fontId="13" fillId="2" borderId="16" xfId="6" applyNumberFormat="1" applyFont="1" applyFill="1" applyBorder="1" applyAlignment="1">
      <alignment vertical="center" shrinkToFit="1"/>
    </xf>
    <xf numFmtId="179" fontId="13" fillId="2" borderId="35" xfId="6" applyNumberFormat="1" applyFont="1" applyFill="1" applyBorder="1" applyAlignment="1">
      <alignment vertical="center" shrinkToFit="1"/>
    </xf>
    <xf numFmtId="20" fontId="13" fillId="0" borderId="8" xfId="0" applyNumberFormat="1" applyFont="1" applyBorder="1" applyAlignment="1">
      <alignment horizontal="center" vertical="center" shrinkToFit="1"/>
    </xf>
    <xf numFmtId="0" fontId="13" fillId="0" borderId="13" xfId="0" applyFont="1" applyBorder="1" applyAlignment="1">
      <alignment horizontal="center" vertical="center" shrinkToFit="1"/>
    </xf>
    <xf numFmtId="20" fontId="13" fillId="0" borderId="13" xfId="0" applyNumberFormat="1" applyFont="1" applyBorder="1" applyAlignment="1">
      <alignment horizontal="center" vertical="center" shrinkToFit="1"/>
    </xf>
    <xf numFmtId="0" fontId="15" fillId="0" borderId="21" xfId="0" applyFont="1" applyBorder="1" applyAlignment="1">
      <alignment horizontal="justify" vertical="center" wrapText="1"/>
    </xf>
    <xf numFmtId="0" fontId="13" fillId="0" borderId="21" xfId="0" applyFont="1" applyBorder="1" applyAlignment="1">
      <alignment horizontal="justify" vertical="center" wrapText="1"/>
    </xf>
    <xf numFmtId="0" fontId="13" fillId="0" borderId="21" xfId="0" applyFont="1" applyBorder="1" applyAlignment="1">
      <alignment horizontal="right" vertical="center" shrinkToFit="1"/>
    </xf>
    <xf numFmtId="179" fontId="13" fillId="0" borderId="24" xfId="6" applyNumberFormat="1" applyFont="1" applyFill="1" applyBorder="1" applyAlignment="1">
      <alignment vertical="center" shrinkToFit="1"/>
    </xf>
    <xf numFmtId="179" fontId="13" fillId="0" borderId="21" xfId="6" applyNumberFormat="1" applyFont="1" applyFill="1" applyBorder="1" applyAlignment="1">
      <alignment vertical="center" shrinkToFit="1"/>
    </xf>
    <xf numFmtId="179" fontId="13" fillId="2" borderId="21" xfId="6" applyNumberFormat="1" applyFont="1" applyFill="1" applyBorder="1" applyAlignment="1">
      <alignment vertical="center" shrinkToFit="1"/>
    </xf>
    <xf numFmtId="179" fontId="13" fillId="2" borderId="24" xfId="6" applyNumberFormat="1" applyFont="1" applyFill="1" applyBorder="1" applyAlignment="1">
      <alignment vertical="center" shrinkToFit="1"/>
    </xf>
    <xf numFmtId="179" fontId="13" fillId="2" borderId="17" xfId="6" applyNumberFormat="1" applyFont="1" applyFill="1" applyBorder="1" applyAlignment="1">
      <alignment vertical="center" shrinkToFit="1"/>
    </xf>
    <xf numFmtId="14" fontId="13" fillId="0" borderId="24" xfId="0" applyNumberFormat="1" applyFont="1" applyBorder="1" applyAlignment="1">
      <alignment horizontal="center" vertical="center" shrinkToFit="1"/>
    </xf>
    <xf numFmtId="0" fontId="13" fillId="0" borderId="40" xfId="0" applyFont="1" applyBorder="1" applyAlignment="1">
      <alignment horizontal="center" vertical="center"/>
    </xf>
    <xf numFmtId="0" fontId="13" fillId="0" borderId="26" xfId="0" applyFont="1" applyBorder="1" applyAlignment="1">
      <alignment horizontal="center" vertical="center"/>
    </xf>
    <xf numFmtId="0" fontId="13" fillId="0" borderId="0" xfId="0" applyFont="1" applyAlignment="1">
      <alignment vertical="center" shrinkToFit="1"/>
    </xf>
    <xf numFmtId="0" fontId="12" fillId="0" borderId="0" xfId="0" applyFont="1" applyAlignment="1">
      <alignment vertical="center" shrinkToFit="1"/>
    </xf>
    <xf numFmtId="38" fontId="12" fillId="0" borderId="0" xfId="0" applyNumberFormat="1" applyFont="1" applyAlignment="1">
      <alignment horizontal="center" vertical="center" shrinkToFit="1"/>
    </xf>
    <xf numFmtId="14" fontId="15" fillId="0" borderId="3" xfId="0" applyNumberFormat="1" applyFont="1" applyBorder="1" applyAlignment="1" applyProtection="1">
      <alignment horizontal="center" vertical="center" shrinkToFit="1"/>
      <protection locked="0"/>
    </xf>
    <xf numFmtId="20" fontId="15" fillId="0" borderId="7" xfId="0" applyNumberFormat="1" applyFont="1" applyBorder="1" applyAlignment="1" applyProtection="1">
      <alignment horizontal="center" vertical="center" shrinkToFit="1"/>
      <protection locked="0"/>
    </xf>
    <xf numFmtId="20" fontId="15" fillId="0" borderId="12" xfId="0" applyNumberFormat="1" applyFont="1" applyBorder="1" applyAlignment="1" applyProtection="1">
      <alignment horizontal="center" vertical="center" shrinkToFit="1"/>
      <protection locked="0"/>
    </xf>
    <xf numFmtId="0" fontId="15" fillId="0" borderId="20" xfId="0" applyFont="1" applyBorder="1" applyAlignment="1" applyProtection="1">
      <alignment horizontal="justify" vertical="center" wrapText="1"/>
      <protection locked="0"/>
    </xf>
    <xf numFmtId="0" fontId="15" fillId="0" borderId="20" xfId="0" applyFont="1" applyBorder="1" applyAlignment="1" applyProtection="1">
      <alignment horizontal="right" vertical="center" shrinkToFit="1"/>
      <protection locked="0"/>
    </xf>
    <xf numFmtId="179" fontId="15" fillId="0" borderId="3" xfId="6" applyNumberFormat="1" applyFont="1" applyFill="1" applyBorder="1" applyAlignment="1" applyProtection="1">
      <alignment vertical="center" shrinkToFit="1"/>
      <protection locked="0"/>
    </xf>
    <xf numFmtId="179" fontId="15" fillId="0" borderId="20" xfId="6" applyNumberFormat="1" applyFont="1" applyFill="1" applyBorder="1" applyAlignment="1" applyProtection="1">
      <alignment vertical="center" shrinkToFit="1"/>
      <protection locked="0"/>
    </xf>
    <xf numFmtId="20" fontId="15" fillId="0" borderId="8" xfId="0" applyNumberFormat="1" applyFont="1" applyBorder="1" applyAlignment="1" applyProtection="1">
      <alignment horizontal="center" vertical="center" shrinkToFit="1"/>
      <protection locked="0"/>
    </xf>
    <xf numFmtId="20" fontId="15" fillId="0" borderId="13" xfId="0" applyNumberFormat="1" applyFont="1" applyBorder="1" applyAlignment="1" applyProtection="1">
      <alignment horizontal="center" vertical="center" shrinkToFit="1"/>
      <protection locked="0"/>
    </xf>
    <xf numFmtId="0" fontId="15" fillId="0" borderId="21" xfId="0" applyFont="1" applyBorder="1" applyAlignment="1" applyProtection="1">
      <alignment horizontal="justify" vertical="center" wrapText="1"/>
      <protection locked="0"/>
    </xf>
    <xf numFmtId="0" fontId="15" fillId="0" borderId="21" xfId="0" applyFont="1" applyBorder="1" applyAlignment="1" applyProtection="1">
      <alignment horizontal="right" vertical="center" shrinkToFit="1"/>
      <protection locked="0"/>
    </xf>
    <xf numFmtId="179" fontId="15" fillId="0" borderId="21" xfId="6" applyNumberFormat="1" applyFont="1" applyFill="1" applyBorder="1" applyAlignment="1" applyProtection="1">
      <alignment vertical="center" shrinkToFit="1"/>
      <protection locked="0"/>
    </xf>
    <xf numFmtId="14" fontId="15" fillId="0" borderId="24" xfId="0" applyNumberFormat="1" applyFont="1" applyBorder="1" applyAlignment="1" applyProtection="1">
      <alignment horizontal="center" vertical="center" shrinkToFit="1"/>
      <protection locked="0"/>
    </xf>
    <xf numFmtId="0" fontId="15" fillId="0" borderId="21" xfId="0" applyFont="1" applyBorder="1" applyAlignment="1" applyProtection="1">
      <alignment vertical="center" wrapText="1"/>
      <protection locked="0"/>
    </xf>
    <xf numFmtId="0" fontId="15" fillId="0" borderId="21" xfId="0" applyFont="1" applyBorder="1" applyAlignment="1" applyProtection="1">
      <alignment horizontal="center" vertical="center" shrinkToFit="1"/>
      <protection locked="0"/>
    </xf>
    <xf numFmtId="179" fontId="15" fillId="0" borderId="19" xfId="6" applyNumberFormat="1" applyFont="1" applyFill="1" applyBorder="1" applyAlignment="1" applyProtection="1">
      <alignment vertical="center" shrinkToFit="1"/>
      <protection locked="0"/>
    </xf>
    <xf numFmtId="179" fontId="13" fillId="2" borderId="19" xfId="6" applyNumberFormat="1" applyFont="1" applyFill="1" applyBorder="1" applyAlignment="1">
      <alignment vertical="center" shrinkToFit="1"/>
    </xf>
    <xf numFmtId="179" fontId="13" fillId="2" borderId="15" xfId="6" applyNumberFormat="1" applyFont="1" applyFill="1" applyBorder="1" applyAlignment="1">
      <alignment vertical="center" shrinkToFit="1"/>
    </xf>
    <xf numFmtId="179" fontId="13" fillId="2" borderId="26" xfId="0" applyNumberFormat="1" applyFont="1" applyFill="1" applyBorder="1" applyAlignment="1">
      <alignment horizontal="right" vertical="center"/>
    </xf>
    <xf numFmtId="179" fontId="13" fillId="2" borderId="26" xfId="6" applyNumberFormat="1" applyFont="1" applyFill="1" applyBorder="1" applyAlignment="1">
      <alignment vertical="center" shrinkToFit="1"/>
    </xf>
    <xf numFmtId="179" fontId="13" fillId="2" borderId="40" xfId="6" applyNumberFormat="1" applyFont="1" applyFill="1" applyBorder="1" applyAlignment="1">
      <alignment vertical="center" shrinkToFit="1"/>
    </xf>
    <xf numFmtId="179" fontId="13" fillId="2" borderId="41" xfId="6" applyNumberFormat="1" applyFont="1" applyFill="1" applyBorder="1" applyAlignment="1">
      <alignment vertical="center" shrinkToFit="1"/>
    </xf>
    <xf numFmtId="0" fontId="8" fillId="0" borderId="0" xfId="4" applyFont="1" applyAlignment="1" applyProtection="1">
      <alignment horizontal="left" vertical="center"/>
      <protection locked="0"/>
    </xf>
    <xf numFmtId="0" fontId="14" fillId="0" borderId="17" xfId="0" applyFont="1" applyBorder="1" applyAlignment="1">
      <alignment horizontal="center" vertical="center" shrinkToFit="1"/>
    </xf>
    <xf numFmtId="38" fontId="10" fillId="0" borderId="21" xfId="6" applyFont="1" applyBorder="1" applyAlignment="1" applyProtection="1">
      <alignment vertical="center"/>
    </xf>
    <xf numFmtId="38" fontId="10" fillId="2" borderId="21" xfId="6" applyFont="1" applyFill="1" applyBorder="1" applyAlignment="1" applyProtection="1">
      <alignment vertical="center"/>
    </xf>
    <xf numFmtId="38" fontId="10" fillId="0" borderId="21" xfId="6" applyFont="1" applyFill="1" applyBorder="1" applyAlignment="1" applyProtection="1">
      <alignment vertical="center"/>
    </xf>
    <xf numFmtId="0" fontId="13" fillId="0" borderId="0" xfId="0" applyFont="1" applyAlignment="1">
      <alignment horizontal="left" vertical="center"/>
    </xf>
    <xf numFmtId="0" fontId="14" fillId="0" borderId="24" xfId="0" applyFont="1" applyBorder="1" applyAlignment="1">
      <alignment horizontal="center" vertical="center" wrapText="1" shrinkToFit="1"/>
    </xf>
    <xf numFmtId="0" fontId="14" fillId="0" borderId="29" xfId="0" applyFont="1" applyBorder="1" applyAlignment="1">
      <alignment horizontal="center" vertical="center" shrinkToFit="1"/>
    </xf>
    <xf numFmtId="0" fontId="13" fillId="0" borderId="30" xfId="0" applyFont="1" applyBorder="1" applyAlignment="1">
      <alignment horizontal="right" vertical="top" shrinkToFit="1"/>
    </xf>
    <xf numFmtId="179" fontId="15" fillId="0" borderId="31" xfId="6" applyNumberFormat="1" applyFont="1" applyFill="1" applyBorder="1" applyAlignment="1" applyProtection="1">
      <alignment vertical="center" shrinkToFit="1"/>
      <protection locked="0"/>
    </xf>
    <xf numFmtId="179" fontId="15" fillId="0" borderId="29" xfId="6" applyNumberFormat="1" applyFont="1" applyFill="1" applyBorder="1" applyAlignment="1" applyProtection="1">
      <alignment vertical="center" shrinkToFit="1"/>
      <protection locked="0"/>
    </xf>
    <xf numFmtId="179" fontId="15" fillId="0" borderId="16" xfId="6" applyNumberFormat="1" applyFont="1" applyFill="1" applyBorder="1" applyAlignment="1" applyProtection="1">
      <alignment vertical="center" shrinkToFit="1"/>
      <protection locked="0"/>
    </xf>
    <xf numFmtId="179" fontId="15" fillId="0" borderId="17" xfId="6" applyNumberFormat="1" applyFont="1" applyFill="1" applyBorder="1" applyAlignment="1" applyProtection="1">
      <alignment vertical="center" shrinkToFit="1"/>
      <protection locked="0"/>
    </xf>
    <xf numFmtId="179" fontId="15" fillId="0" borderId="15" xfId="6" applyNumberFormat="1" applyFont="1" applyFill="1" applyBorder="1" applyAlignment="1" applyProtection="1">
      <alignment vertical="center" shrinkToFit="1"/>
      <protection locked="0"/>
    </xf>
    <xf numFmtId="38" fontId="13" fillId="0" borderId="0" xfId="6" applyFont="1" applyFill="1" applyBorder="1" applyAlignment="1">
      <alignment vertical="center" wrapText="1" shrinkToFit="1"/>
    </xf>
    <xf numFmtId="38" fontId="13" fillId="0" borderId="22" xfId="6" applyFont="1" applyFill="1" applyBorder="1" applyAlignment="1">
      <alignment vertical="center" wrapText="1" shrinkToFit="1"/>
    </xf>
    <xf numFmtId="0" fontId="8" fillId="0" borderId="4" xfId="0" applyFont="1" applyBorder="1" applyAlignment="1">
      <alignment vertical="center" wrapText="1" shrinkToFit="1"/>
    </xf>
    <xf numFmtId="0" fontId="8" fillId="0" borderId="9" xfId="0" applyFont="1" applyBorder="1" applyAlignment="1" applyProtection="1">
      <alignment vertical="center" shrinkToFit="1"/>
      <protection locked="0"/>
    </xf>
    <xf numFmtId="0" fontId="8" fillId="0" borderId="9" xfId="0" applyFont="1" applyBorder="1" applyAlignment="1">
      <alignment vertical="center" wrapText="1" shrinkToFit="1"/>
    </xf>
    <xf numFmtId="0" fontId="8" fillId="0" borderId="41" xfId="0" applyFont="1" applyBorder="1" applyAlignment="1" applyProtection="1">
      <alignment vertical="center" shrinkToFit="1"/>
      <protection locked="0"/>
    </xf>
    <xf numFmtId="179" fontId="13" fillId="2" borderId="9" xfId="6" applyNumberFormat="1" applyFont="1" applyFill="1" applyBorder="1" applyAlignment="1">
      <alignment vertical="center" shrinkToFit="1"/>
    </xf>
    <xf numFmtId="0" fontId="13" fillId="0" borderId="2" xfId="0" applyFont="1" applyBorder="1" applyAlignment="1">
      <alignment horizontal="right" vertical="center" shrinkToFit="1"/>
    </xf>
    <xf numFmtId="179" fontId="13" fillId="2" borderId="43" xfId="6" applyNumberFormat="1" applyFont="1" applyFill="1" applyBorder="1" applyAlignment="1">
      <alignment vertical="center" shrinkToFit="1"/>
    </xf>
    <xf numFmtId="179" fontId="13" fillId="2" borderId="4" xfId="6" applyNumberFormat="1" applyFont="1" applyFill="1" applyBorder="1" applyAlignment="1">
      <alignment vertical="center" shrinkToFit="1"/>
    </xf>
    <xf numFmtId="179" fontId="13" fillId="2" borderId="32" xfId="6" applyNumberFormat="1" applyFont="1" applyFill="1" applyBorder="1" applyAlignment="1">
      <alignment vertical="center" shrinkToFit="1"/>
    </xf>
    <xf numFmtId="0" fontId="13" fillId="0" borderId="25" xfId="0" applyFont="1" applyBorder="1" applyAlignment="1">
      <alignment vertical="center" shrinkToFit="1"/>
    </xf>
    <xf numFmtId="0" fontId="16" fillId="0" borderId="0" xfId="0" applyFont="1" applyAlignment="1">
      <alignment vertical="center" shrinkToFit="1"/>
    </xf>
    <xf numFmtId="0" fontId="16" fillId="0" borderId="22" xfId="0" applyFont="1" applyBorder="1" applyAlignment="1">
      <alignment vertical="center" shrinkToFit="1"/>
    </xf>
    <xf numFmtId="0" fontId="8" fillId="0" borderId="24" xfId="0" applyFont="1" applyBorder="1">
      <alignment vertical="center"/>
    </xf>
    <xf numFmtId="0" fontId="8" fillId="0" borderId="43" xfId="0" applyFont="1" applyBorder="1">
      <alignment vertical="center"/>
    </xf>
    <xf numFmtId="0" fontId="10" fillId="0" borderId="0" xfId="10" applyFont="1">
      <alignment vertical="center"/>
    </xf>
    <xf numFmtId="0" fontId="10" fillId="0" borderId="0" xfId="11" applyFont="1">
      <alignment vertical="center"/>
    </xf>
    <xf numFmtId="0" fontId="21" fillId="0" borderId="0" xfId="11" applyFont="1">
      <alignment vertical="center"/>
    </xf>
    <xf numFmtId="0" fontId="10" fillId="0" borderId="0" xfId="11" applyFont="1" applyAlignment="1">
      <alignment vertical="center" wrapText="1"/>
    </xf>
    <xf numFmtId="176" fontId="8" fillId="2" borderId="0" xfId="4" applyNumberFormat="1" applyFont="1" applyFill="1" applyAlignment="1">
      <alignment horizontal="center" vertical="top" shrinkToFit="1"/>
    </xf>
    <xf numFmtId="0" fontId="8" fillId="0" borderId="0" xfId="4" applyFont="1" applyAlignment="1">
      <alignment horizontal="left" vertical="center" shrinkToFit="1"/>
    </xf>
    <xf numFmtId="0" fontId="8" fillId="0" borderId="0" xfId="4" applyFont="1" applyAlignment="1">
      <alignment horizontal="left" vertical="top" wrapText="1"/>
    </xf>
    <xf numFmtId="0" fontId="8" fillId="0" borderId="0" xfId="4" applyFont="1" applyAlignment="1">
      <alignment horizontal="right" vertical="top" shrinkToFit="1"/>
    </xf>
    <xf numFmtId="0" fontId="8" fillId="0" borderId="0" xfId="4" applyFont="1" applyAlignment="1">
      <alignment horizontal="justify" vertical="top" wrapText="1"/>
    </xf>
    <xf numFmtId="0" fontId="8" fillId="0" borderId="0" xfId="4" applyFont="1" applyAlignment="1">
      <alignment horizontal="center" vertical="center" shrinkToFit="1"/>
    </xf>
    <xf numFmtId="0" fontId="8" fillId="0" borderId="0" xfId="4" applyFont="1" applyAlignment="1">
      <alignment horizontal="center" vertical="top" shrinkToFit="1"/>
    </xf>
    <xf numFmtId="0" fontId="8" fillId="0" borderId="0" xfId="4" applyFont="1" applyAlignment="1">
      <alignment horizontal="center" vertical="top" wrapText="1"/>
    </xf>
    <xf numFmtId="176" fontId="8" fillId="0" borderId="0" xfId="4" applyNumberFormat="1" applyFont="1" applyAlignment="1">
      <alignment horizontal="center" vertical="top" shrinkToFit="1"/>
    </xf>
    <xf numFmtId="176" fontId="8" fillId="2" borderId="0" xfId="4" applyNumberFormat="1" applyFont="1" applyFill="1" applyAlignment="1">
      <alignment horizontal="center" vertical="top" wrapText="1"/>
    </xf>
    <xf numFmtId="0" fontId="8" fillId="0" borderId="0" xfId="4" applyFont="1" applyAlignment="1">
      <alignment horizontal="left" vertical="top" shrinkToFit="1"/>
    </xf>
    <xf numFmtId="0" fontId="8" fillId="0" borderId="0" xfId="4" applyFont="1" applyAlignment="1">
      <alignment horizontal="left" vertical="center"/>
    </xf>
    <xf numFmtId="0" fontId="8" fillId="0" borderId="34" xfId="4" applyFont="1" applyBorder="1" applyAlignment="1">
      <alignment horizontal="center" vertical="center"/>
    </xf>
    <xf numFmtId="0" fontId="8" fillId="0" borderId="34" xfId="4" applyFont="1" applyBorder="1" applyAlignment="1">
      <alignment horizontal="left" vertical="center" shrinkToFit="1"/>
    </xf>
    <xf numFmtId="0" fontId="8" fillId="0" borderId="34" xfId="4" applyFont="1" applyBorder="1" applyAlignment="1">
      <alignment horizontal="left" vertical="center"/>
    </xf>
    <xf numFmtId="178" fontId="8" fillId="0" borderId="0" xfId="4" applyNumberFormat="1" applyFont="1" applyAlignment="1">
      <alignment horizontal="center" vertical="center"/>
    </xf>
    <xf numFmtId="38" fontId="8" fillId="0" borderId="0" xfId="6" applyFont="1" applyFill="1" applyAlignment="1">
      <alignment horizontal="right" vertical="center"/>
    </xf>
    <xf numFmtId="0" fontId="8" fillId="0" borderId="33" xfId="4" applyFont="1" applyBorder="1" applyAlignment="1">
      <alignment horizontal="center" vertical="center"/>
    </xf>
    <xf numFmtId="0" fontId="8" fillId="0" borderId="33" xfId="4" applyFont="1" applyBorder="1" applyAlignment="1">
      <alignment horizontal="left" vertical="center" shrinkToFit="1"/>
    </xf>
    <xf numFmtId="0" fontId="8" fillId="0" borderId="33" xfId="4" applyFont="1" applyBorder="1" applyAlignment="1">
      <alignment horizontal="left" vertical="center"/>
    </xf>
    <xf numFmtId="177" fontId="8" fillId="0" borderId="0" xfId="4" applyNumberFormat="1" applyFont="1" applyAlignment="1">
      <alignment horizontal="center" vertical="center"/>
    </xf>
    <xf numFmtId="20" fontId="8" fillId="0" borderId="0" xfId="4" applyNumberFormat="1" applyFont="1" applyAlignment="1">
      <alignment horizontal="center" vertical="center"/>
    </xf>
    <xf numFmtId="0" fontId="8" fillId="0" borderId="0" xfId="7" applyFont="1" applyAlignment="1">
      <alignment horizontal="left" vertical="center"/>
    </xf>
    <xf numFmtId="0" fontId="7" fillId="0" borderId="0" xfId="4" applyFont="1" applyAlignment="1">
      <alignment horizontal="center" vertical="center"/>
    </xf>
    <xf numFmtId="0" fontId="8" fillId="0" borderId="0" xfId="7" applyFont="1" applyAlignment="1">
      <alignment horizontal="left" vertical="center" wrapText="1"/>
    </xf>
    <xf numFmtId="0" fontId="13" fillId="0" borderId="0" xfId="4" applyFont="1" applyAlignment="1">
      <alignment horizontal="center" vertical="center"/>
    </xf>
    <xf numFmtId="0" fontId="14" fillId="0" borderId="8"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13" xfId="0" applyFont="1" applyBorder="1" applyAlignment="1">
      <alignment horizontal="center" vertical="center" shrinkToFit="1"/>
    </xf>
    <xf numFmtId="0" fontId="8" fillId="0" borderId="0" xfId="0" applyFont="1" applyAlignment="1">
      <alignment horizontal="left" vertical="top"/>
    </xf>
    <xf numFmtId="0" fontId="13" fillId="0" borderId="25" xfId="0" applyFont="1" applyBorder="1" applyAlignment="1">
      <alignment horizontal="left" vertical="center"/>
    </xf>
    <xf numFmtId="0" fontId="16" fillId="0" borderId="4" xfId="0" applyFont="1" applyBorder="1" applyAlignment="1">
      <alignment horizontal="center" vertical="center" shrinkToFit="1"/>
    </xf>
    <xf numFmtId="0" fontId="16" fillId="0" borderId="40" xfId="0" applyFont="1" applyBorder="1" applyAlignment="1">
      <alignment horizontal="center" vertical="center" shrinkToFit="1"/>
    </xf>
    <xf numFmtId="38" fontId="12" fillId="2" borderId="9" xfId="0" applyNumberFormat="1" applyFont="1" applyFill="1" applyBorder="1" applyAlignment="1">
      <alignment horizontal="center" vertical="center" shrinkToFit="1"/>
    </xf>
    <xf numFmtId="38" fontId="12" fillId="2" borderId="41" xfId="0" applyNumberFormat="1" applyFont="1" applyFill="1" applyBorder="1" applyAlignment="1">
      <alignment horizontal="center" vertical="center" shrinkToFit="1"/>
    </xf>
    <xf numFmtId="0" fontId="16" fillId="0" borderId="9" xfId="0" applyFont="1" applyBorder="1" applyAlignment="1">
      <alignment horizontal="center" vertical="center" shrinkToFit="1"/>
    </xf>
    <xf numFmtId="0" fontId="13" fillId="0" borderId="36" xfId="0" applyFont="1" applyBorder="1" applyAlignment="1">
      <alignment horizontal="center" vertical="center"/>
    </xf>
    <xf numFmtId="0" fontId="13" fillId="0" borderId="10"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3" fillId="0" borderId="37" xfId="0" applyFont="1" applyBorder="1" applyAlignment="1">
      <alignment horizontal="center" vertical="center"/>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8" fillId="0" borderId="50" xfId="0" applyFont="1" applyBorder="1" applyAlignment="1">
      <alignment horizontal="center" vertical="center"/>
    </xf>
    <xf numFmtId="0" fontId="8" fillId="0" borderId="0" xfId="0" applyFont="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49" xfId="0" applyFont="1" applyBorder="1" applyAlignment="1">
      <alignment horizontal="center" vertical="center"/>
    </xf>
    <xf numFmtId="0" fontId="8" fillId="0" borderId="53" xfId="0" applyFont="1" applyBorder="1" applyAlignment="1">
      <alignment horizontal="center" vertical="center"/>
    </xf>
    <xf numFmtId="0" fontId="8" fillId="0" borderId="22" xfId="0" applyFont="1" applyBorder="1" applyAlignment="1">
      <alignment horizontal="center" vertical="center"/>
    </xf>
    <xf numFmtId="0" fontId="8" fillId="0" borderId="47" xfId="0" applyFont="1" applyBorder="1" applyAlignment="1">
      <alignment horizontal="center" vertical="center"/>
    </xf>
    <xf numFmtId="38" fontId="12" fillId="2" borderId="27" xfId="0" applyNumberFormat="1" applyFont="1" applyFill="1" applyBorder="1" applyAlignment="1">
      <alignment horizontal="center" vertical="center" shrinkToFit="1"/>
    </xf>
    <xf numFmtId="0" fontId="8" fillId="0" borderId="0" xfId="4" applyFont="1" applyAlignment="1">
      <alignment horizontal="center"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40" xfId="0" applyFont="1" applyBorder="1" applyAlignment="1">
      <alignment horizontal="center" vertical="center"/>
    </xf>
    <xf numFmtId="0" fontId="7" fillId="0" borderId="0" xfId="0" applyFont="1" applyAlignment="1">
      <alignment horizontal="center" vertical="center" wrapText="1"/>
    </xf>
    <xf numFmtId="0" fontId="13" fillId="0" borderId="0" xfId="0" applyFont="1" applyAlignment="1">
      <alignment horizontal="left" vertical="center" shrinkToFit="1"/>
    </xf>
    <xf numFmtId="38" fontId="14" fillId="0" borderId="38" xfId="6" applyFont="1" applyFill="1" applyBorder="1" applyAlignment="1">
      <alignment horizontal="center" vertical="center" shrinkToFit="1"/>
    </xf>
    <xf numFmtId="38" fontId="14" fillId="0" borderId="13" xfId="6" applyFont="1" applyFill="1" applyBorder="1" applyAlignment="1">
      <alignment horizontal="center" vertical="center" shrinkToFit="1"/>
    </xf>
    <xf numFmtId="0" fontId="14" fillId="0" borderId="39" xfId="0" applyFont="1" applyBorder="1" applyAlignment="1">
      <alignment horizontal="center" vertical="center" shrinkToFit="1"/>
    </xf>
    <xf numFmtId="38" fontId="13" fillId="0" borderId="23" xfId="6" applyFont="1" applyFill="1" applyBorder="1" applyAlignment="1">
      <alignment horizontal="center" vertical="center" wrapText="1" shrinkToFit="1"/>
    </xf>
    <xf numFmtId="38" fontId="13" fillId="0" borderId="25" xfId="6" applyFont="1" applyFill="1" applyBorder="1" applyAlignment="1">
      <alignment horizontal="center" vertical="center" wrapText="1" shrinkToFit="1"/>
    </xf>
    <xf numFmtId="38" fontId="13" fillId="0" borderId="28" xfId="6" applyFont="1" applyFill="1" applyBorder="1" applyAlignment="1">
      <alignment horizontal="center" vertical="center" wrapText="1" shrinkToFit="1"/>
    </xf>
    <xf numFmtId="38" fontId="14" fillId="2" borderId="8" xfId="6" applyFont="1" applyFill="1" applyBorder="1" applyAlignment="1">
      <alignment horizontal="center" vertical="center" shrinkToFit="1"/>
    </xf>
    <xf numFmtId="38" fontId="14" fillId="2" borderId="13" xfId="6" applyFont="1" applyFill="1" applyBorder="1" applyAlignment="1">
      <alignment horizontal="center" vertical="center" shrinkToFit="1"/>
    </xf>
    <xf numFmtId="38" fontId="14" fillId="2" borderId="39" xfId="6" applyFont="1" applyFill="1" applyBorder="1" applyAlignment="1">
      <alignment horizontal="center" vertical="center" shrinkToFit="1"/>
    </xf>
    <xf numFmtId="38" fontId="13" fillId="0" borderId="36" xfId="6" applyFont="1" applyFill="1" applyBorder="1" applyAlignment="1">
      <alignment horizontal="center" vertical="center" wrapText="1" shrinkToFit="1"/>
    </xf>
    <xf numFmtId="38" fontId="13" fillId="0" borderId="10" xfId="6" applyFont="1" applyFill="1" applyBorder="1" applyAlignment="1">
      <alignment horizontal="center" vertical="center" wrapText="1" shrinkToFit="1"/>
    </xf>
    <xf numFmtId="38" fontId="13" fillId="0" borderId="37" xfId="6" applyFont="1" applyFill="1" applyBorder="1" applyAlignment="1">
      <alignment horizontal="center" vertical="center" wrapText="1" shrinkToFit="1"/>
    </xf>
    <xf numFmtId="176" fontId="8" fillId="0" borderId="0" xfId="4" applyNumberFormat="1" applyFont="1" applyAlignment="1" applyProtection="1">
      <alignment horizontal="center" vertical="top" shrinkToFit="1"/>
      <protection locked="0"/>
    </xf>
    <xf numFmtId="0" fontId="8" fillId="0" borderId="0" xfId="4" applyFont="1" applyAlignment="1" applyProtection="1">
      <alignment horizontal="justify" vertical="top" wrapText="1"/>
      <protection locked="0"/>
    </xf>
    <xf numFmtId="0" fontId="8" fillId="0" borderId="33" xfId="4" applyFont="1" applyBorder="1" applyAlignment="1" applyProtection="1">
      <alignment horizontal="left" vertical="center" shrinkToFit="1"/>
      <protection locked="0"/>
    </xf>
    <xf numFmtId="0" fontId="8" fillId="0" borderId="34" xfId="4" applyFont="1" applyBorder="1" applyAlignment="1" applyProtection="1">
      <alignment horizontal="left" vertical="center"/>
      <protection locked="0"/>
    </xf>
    <xf numFmtId="0" fontId="8" fillId="0" borderId="0" xfId="4" applyFont="1" applyAlignment="1" applyProtection="1">
      <alignment horizontal="left" vertical="center"/>
      <protection locked="0"/>
    </xf>
    <xf numFmtId="38" fontId="8" fillId="0" borderId="0" xfId="6" applyFont="1" applyFill="1" applyAlignment="1" applyProtection="1">
      <alignment horizontal="right" vertical="center"/>
      <protection locked="0"/>
    </xf>
    <xf numFmtId="0" fontId="8" fillId="0" borderId="33" xfId="4" applyFont="1" applyBorder="1" applyAlignment="1" applyProtection="1">
      <alignment horizontal="left" vertical="center"/>
      <protection locked="0"/>
    </xf>
    <xf numFmtId="177" fontId="8" fillId="0" borderId="0" xfId="4" applyNumberFormat="1" applyFont="1" applyAlignment="1" applyProtection="1">
      <alignment horizontal="center" vertical="center"/>
      <protection locked="0"/>
    </xf>
    <xf numFmtId="20" fontId="8" fillId="0" borderId="0" xfId="4" applyNumberFormat="1" applyFont="1" applyAlignment="1" applyProtection="1">
      <alignment horizontal="center" vertical="center"/>
      <protection locked="0"/>
    </xf>
    <xf numFmtId="0" fontId="8" fillId="0" borderId="0" xfId="7" applyFont="1" applyAlignment="1" applyProtection="1">
      <alignment horizontal="left" vertical="center"/>
      <protection locked="0"/>
    </xf>
    <xf numFmtId="0" fontId="8" fillId="0" borderId="0" xfId="7" applyFont="1" applyAlignment="1" applyProtection="1">
      <alignment horizontal="left" vertical="center" wrapText="1"/>
      <protection locked="0"/>
    </xf>
    <xf numFmtId="0" fontId="13" fillId="2" borderId="0" xfId="0" applyFont="1" applyFill="1" applyAlignment="1">
      <alignment horizontal="left" vertical="center" shrinkToFit="1"/>
    </xf>
    <xf numFmtId="0" fontId="8" fillId="0" borderId="25" xfId="0" applyFont="1" applyBorder="1" applyAlignment="1">
      <alignment horizontal="left" vertical="top"/>
    </xf>
    <xf numFmtId="0" fontId="13" fillId="0" borderId="1" xfId="0" applyFont="1" applyBorder="1" applyAlignment="1">
      <alignment horizontal="center" vertical="center"/>
    </xf>
    <xf numFmtId="0" fontId="13" fillId="0" borderId="18" xfId="0" applyFont="1" applyBorder="1" applyAlignment="1">
      <alignment horizontal="center" vertical="center"/>
    </xf>
    <xf numFmtId="0" fontId="13" fillId="0" borderId="42" xfId="0" applyFont="1" applyBorder="1" applyAlignment="1">
      <alignment horizontal="center" vertical="center"/>
    </xf>
    <xf numFmtId="0" fontId="8" fillId="0" borderId="24"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20" fillId="0" borderId="0" xfId="11" applyFont="1" applyAlignment="1">
      <alignment horizontal="left" vertical="center" shrinkToFit="1"/>
    </xf>
    <xf numFmtId="0" fontId="10" fillId="0" borderId="0" xfId="10" applyFont="1" applyAlignment="1">
      <alignment horizontal="left" vertical="center"/>
    </xf>
    <xf numFmtId="0" fontId="18" fillId="0" borderId="0" xfId="10" applyFont="1" applyAlignment="1">
      <alignment horizontal="left" vertical="center"/>
    </xf>
    <xf numFmtId="0" fontId="19" fillId="0" borderId="0" xfId="10" applyFont="1" applyAlignment="1">
      <alignment horizontal="center" vertical="center" wrapText="1"/>
    </xf>
    <xf numFmtId="0" fontId="10" fillId="0" borderId="0" xfId="11" applyFont="1" applyAlignment="1">
      <alignment horizontal="center" vertical="center"/>
    </xf>
    <xf numFmtId="0" fontId="21" fillId="0" borderId="0" xfId="11" applyFont="1" applyAlignment="1">
      <alignment horizontal="right" vertical="top"/>
    </xf>
    <xf numFmtId="0" fontId="21" fillId="0" borderId="0" xfId="10" applyFont="1" applyAlignment="1">
      <alignment horizontal="justify" vertical="top" wrapText="1"/>
    </xf>
    <xf numFmtId="0" fontId="10" fillId="0" borderId="21" xfId="0" applyFont="1" applyBorder="1" applyAlignment="1">
      <alignment horizontal="center" vertical="center" shrinkToFit="1"/>
    </xf>
    <xf numFmtId="0" fontId="10" fillId="0" borderId="21" xfId="0" applyFont="1" applyBorder="1" applyAlignment="1">
      <alignment horizontal="center" vertical="center"/>
    </xf>
    <xf numFmtId="0" fontId="10" fillId="0" borderId="21" xfId="0" applyFont="1" applyBorder="1" applyAlignment="1">
      <alignment horizontal="center" vertical="center" wrapText="1"/>
    </xf>
    <xf numFmtId="0" fontId="10" fillId="2" borderId="21" xfId="0" applyFont="1" applyFill="1" applyBorder="1" applyAlignment="1">
      <alignment horizontal="center" vertical="center"/>
    </xf>
    <xf numFmtId="0" fontId="10" fillId="3" borderId="0" xfId="11" applyFont="1" applyFill="1" applyAlignment="1">
      <alignment horizontal="justify" vertical="center" wrapText="1"/>
    </xf>
  </cellXfs>
  <cellStyles count="12">
    <cellStyle name="桁区切り" xfId="6" builtinId="6"/>
    <cellStyle name="桁区切り 2" xfId="1" xr:uid="{00000000-0005-0000-0000-000001000000}"/>
    <cellStyle name="桁区切り 3" xfId="2" xr:uid="{00000000-0005-0000-0000-000002000000}"/>
    <cellStyle name="通貨 2" xfId="5" xr:uid="{00000000-0005-0000-0000-000003000000}"/>
    <cellStyle name="標準" xfId="0" builtinId="0"/>
    <cellStyle name="標準 2" xfId="3" xr:uid="{00000000-0005-0000-0000-000005000000}"/>
    <cellStyle name="標準 3" xfId="4" xr:uid="{00000000-0005-0000-0000-000006000000}"/>
    <cellStyle name="標準 3 2" xfId="7" xr:uid="{00000000-0005-0000-0000-000007000000}"/>
    <cellStyle name="標準 3 2 2" xfId="8" xr:uid="{8391E8BB-FC7E-41EB-9E33-47EFFEF1F39C}"/>
    <cellStyle name="標準 3 3" xfId="10" xr:uid="{FA607F83-D4C0-432B-B1F5-BF988680E8A2}"/>
    <cellStyle name="標準 4" xfId="9" xr:uid="{001FF794-BA24-483F-8887-C46DAA110D70}"/>
    <cellStyle name="標準 4 2" xfId="11" xr:uid="{488EEA65-31C1-4EC2-BEBF-95A587EC5DC3}"/>
  </cellStyles>
  <dxfs count="2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35</xdr:col>
      <xdr:colOff>93133</xdr:colOff>
      <xdr:row>11</xdr:row>
      <xdr:rowOff>78646</xdr:rowOff>
    </xdr:from>
    <xdr:ext cx="4923366" cy="1980542"/>
    <xdr:sp macro="" textlink="">
      <xdr:nvSpPr>
        <xdr:cNvPr id="2" name="テキスト ボックス 1">
          <a:extLst>
            <a:ext uri="{FF2B5EF4-FFF2-40B4-BE49-F238E27FC236}">
              <a16:creationId xmlns:a16="http://schemas.microsoft.com/office/drawing/2014/main" id="{644494F4-A067-4BB1-AE8C-C92B2C3E0EA1}"/>
            </a:ext>
          </a:extLst>
        </xdr:cNvPr>
        <xdr:cNvSpPr txBox="1"/>
      </xdr:nvSpPr>
      <xdr:spPr>
        <a:xfrm>
          <a:off x="6760633" y="2278921"/>
          <a:ext cx="4923366"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・開催する研修ごとにファイルを作成してください。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・講師ごとにシート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の「旅行行程表及び諸謝金等積算書」を入力してください。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95251</xdr:colOff>
      <xdr:row>36</xdr:row>
      <xdr:rowOff>51182</xdr:rowOff>
    </xdr:from>
    <xdr:ext cx="3194050" cy="564385"/>
    <xdr:sp macro="" textlink="">
      <xdr:nvSpPr>
        <xdr:cNvPr id="3" name="テキスト ボックス 2">
          <a:extLst>
            <a:ext uri="{FF2B5EF4-FFF2-40B4-BE49-F238E27FC236}">
              <a16:creationId xmlns:a16="http://schemas.microsoft.com/office/drawing/2014/main" id="{8B5239C3-79CB-47B9-A818-D1433944799C}"/>
            </a:ext>
          </a:extLst>
        </xdr:cNvPr>
        <xdr:cNvSpPr txBox="1"/>
      </xdr:nvSpPr>
      <xdr:spPr>
        <a:xfrm>
          <a:off x="6429376" y="7252082"/>
          <a:ext cx="3194050" cy="56438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「３．研修等の開催に要した経費」の数字を、申請書類の入力シートに入力してください。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18</xdr:row>
      <xdr:rowOff>310835</xdr:rowOff>
    </xdr:from>
    <xdr:to>
      <xdr:col>10</xdr:col>
      <xdr:colOff>438150</xdr:colOff>
      <xdr:row>28</xdr:row>
      <xdr:rowOff>145596</xdr:rowOff>
    </xdr:to>
    <xdr:pic>
      <xdr:nvPicPr>
        <xdr:cNvPr id="2" name="図 1">
          <a:extLst>
            <a:ext uri="{FF2B5EF4-FFF2-40B4-BE49-F238E27FC236}">
              <a16:creationId xmlns:a16="http://schemas.microsoft.com/office/drawing/2014/main" id="{0BCC4468-8508-41CE-B9BC-0EB68B6E0C01}"/>
            </a:ext>
          </a:extLst>
        </xdr:cNvPr>
        <xdr:cNvPicPr>
          <a:picLocks noChangeAspect="1"/>
        </xdr:cNvPicPr>
      </xdr:nvPicPr>
      <xdr:blipFill rotWithShape="1">
        <a:blip xmlns:r="http://schemas.openxmlformats.org/officeDocument/2006/relationships" r:embed="rId1"/>
        <a:srcRect l="3542" t="6539" r="22803" b="34800"/>
        <a:stretch/>
      </xdr:blipFill>
      <xdr:spPr>
        <a:xfrm>
          <a:off x="209550" y="6461264"/>
          <a:ext cx="8420100" cy="36447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35</xdr:col>
      <xdr:colOff>93366</xdr:colOff>
      <xdr:row>11</xdr:row>
      <xdr:rowOff>66899</xdr:rowOff>
    </xdr:from>
    <xdr:ext cx="4962420" cy="1980542"/>
    <xdr:sp macro="" textlink="">
      <xdr:nvSpPr>
        <xdr:cNvPr id="2" name="テキスト ボックス 1">
          <a:extLst>
            <a:ext uri="{FF2B5EF4-FFF2-40B4-BE49-F238E27FC236}">
              <a16:creationId xmlns:a16="http://schemas.microsoft.com/office/drawing/2014/main" id="{CFC45B2E-3648-47F5-AEC2-CB39B558580E}"/>
            </a:ext>
          </a:extLst>
        </xdr:cNvPr>
        <xdr:cNvSpPr txBox="1"/>
      </xdr:nvSpPr>
      <xdr:spPr>
        <a:xfrm>
          <a:off x="6760866" y="2267174"/>
          <a:ext cx="4962420"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・開催する研修ごとにファイルを作成してください。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・講師ごとにシート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の「行程表及び諸謝金等積算書」を入力してください。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95250</xdr:colOff>
      <xdr:row>36</xdr:row>
      <xdr:rowOff>51182</xdr:rowOff>
    </xdr:from>
    <xdr:ext cx="3171825" cy="564385"/>
    <xdr:sp macro="" textlink="">
      <xdr:nvSpPr>
        <xdr:cNvPr id="3" name="テキスト ボックス 2">
          <a:extLst>
            <a:ext uri="{FF2B5EF4-FFF2-40B4-BE49-F238E27FC236}">
              <a16:creationId xmlns:a16="http://schemas.microsoft.com/office/drawing/2014/main" id="{2E8225ED-0418-4F3F-B09C-5B0FCE628C4B}"/>
            </a:ext>
          </a:extLst>
        </xdr:cNvPr>
        <xdr:cNvSpPr txBox="1"/>
      </xdr:nvSpPr>
      <xdr:spPr>
        <a:xfrm>
          <a:off x="6429375" y="7252082"/>
          <a:ext cx="3171825" cy="56438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「３．研修等の開催に要した経費」の数字を、申請書類の入力シートに入力してください。</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ownloads\&#12304;&#30701;&#26399;&#20837;&#38498;&#21332;&#21147;&#20107;&#26989;&#12305;&#30740;&#20462;&#31561;&#38283;&#20652;&#23455;&#32318;&#22577;&#21578;&#26360;&#65288;&#36554;&#20351;&#29992;&#12398;&#22580;&#21512;&#65289;.xlsx" TargetMode="External"/><Relationship Id="rId1" Type="http://schemas.openxmlformats.org/officeDocument/2006/relationships/externalLinkPath" Target="/Users/user/Downloads/&#12304;&#30701;&#26399;&#20837;&#38498;&#21332;&#21147;&#20107;&#26989;&#12305;&#30740;&#20462;&#31561;&#38283;&#20652;&#23455;&#32318;&#22577;&#21578;&#26360;&#65288;&#36554;&#20351;&#29992;&#12398;&#22580;&#215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見本＞報告書"/>
      <sheetName val="報告書"/>
      <sheetName val="＜見本＞旅行行程表及び諸謝金等積算書"/>
      <sheetName val="A"/>
      <sheetName val="B"/>
      <sheetName val="Ｃ"/>
      <sheetName val="確約書"/>
      <sheetName val="(参考)諸謝金・宿泊料"/>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C253F-4B30-4868-8AC4-5EA5140BEF68}">
  <sheetPr codeName="Sheet7">
    <tabColor rgb="FFFF0000"/>
  </sheetPr>
  <dimension ref="A1:AJ46"/>
  <sheetViews>
    <sheetView showZeros="0" tabSelected="1" view="pageBreakPreview" zoomScaleNormal="100" zoomScaleSheetLayoutView="100" workbookViewId="0">
      <selection sqref="A1:AI1"/>
    </sheetView>
  </sheetViews>
  <sheetFormatPr defaultColWidth="2.42578125" defaultRowHeight="15.75"/>
  <cols>
    <col min="1" max="16384" width="2.42578125" style="12"/>
  </cols>
  <sheetData>
    <row r="1" spans="1:36">
      <c r="A1" s="148" t="s">
        <v>0</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row>
    <row r="2" spans="1:36">
      <c r="A2" s="148" t="s">
        <v>1</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row>
    <row r="3" spans="1:36">
      <c r="B3" s="14"/>
    </row>
    <row r="4" spans="1:36">
      <c r="A4" s="160" t="s">
        <v>2</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row>
    <row r="5" spans="1:36">
      <c r="A5" s="22"/>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row>
    <row r="6" spans="1:36" ht="15.75" customHeight="1">
      <c r="B6" s="24"/>
      <c r="C6" s="24"/>
      <c r="D6" s="24"/>
      <c r="E6" s="24"/>
      <c r="F6" s="24"/>
      <c r="G6" s="24"/>
      <c r="H6" s="24"/>
      <c r="I6" s="24"/>
      <c r="J6" s="24"/>
      <c r="K6" s="24"/>
      <c r="L6" s="24"/>
      <c r="M6" s="24"/>
      <c r="N6" s="24"/>
      <c r="O6" s="24"/>
      <c r="P6" s="24"/>
      <c r="Q6" s="24"/>
      <c r="R6" s="162" t="s">
        <v>3</v>
      </c>
      <c r="S6" s="162"/>
      <c r="T6" s="162"/>
      <c r="U6" s="161" t="s">
        <v>4</v>
      </c>
      <c r="V6" s="161"/>
      <c r="W6" s="161"/>
      <c r="X6" s="161"/>
      <c r="Y6" s="161"/>
      <c r="Z6" s="161"/>
      <c r="AA6" s="161"/>
      <c r="AB6" s="161"/>
      <c r="AC6" s="161"/>
      <c r="AD6" s="161"/>
      <c r="AE6" s="161"/>
      <c r="AF6" s="161"/>
      <c r="AG6" s="161"/>
      <c r="AH6" s="161"/>
      <c r="AI6" s="24"/>
    </row>
    <row r="7" spans="1:36">
      <c r="B7" s="25"/>
      <c r="C7" s="26"/>
      <c r="D7" s="26"/>
      <c r="E7" s="26"/>
      <c r="F7" s="26"/>
      <c r="G7" s="26"/>
      <c r="H7" s="26"/>
      <c r="I7" s="26"/>
      <c r="J7" s="26"/>
      <c r="K7" s="26"/>
      <c r="L7" s="26"/>
      <c r="M7" s="26"/>
      <c r="N7" s="26"/>
      <c r="O7" s="26"/>
      <c r="P7" s="26"/>
      <c r="Q7" s="26"/>
      <c r="R7" s="162"/>
      <c r="S7" s="162"/>
      <c r="T7" s="162"/>
      <c r="U7" s="161"/>
      <c r="V7" s="161"/>
      <c r="W7" s="161"/>
      <c r="X7" s="161"/>
      <c r="Y7" s="161"/>
      <c r="Z7" s="161"/>
      <c r="AA7" s="161"/>
      <c r="AB7" s="161"/>
      <c r="AC7" s="161"/>
      <c r="AD7" s="161"/>
      <c r="AE7" s="161"/>
      <c r="AF7" s="161"/>
      <c r="AG7" s="161"/>
      <c r="AH7" s="161"/>
      <c r="AI7" s="26"/>
    </row>
    <row r="8" spans="1:36">
      <c r="B8" s="25"/>
      <c r="C8" s="26"/>
      <c r="D8" s="26"/>
      <c r="E8" s="26"/>
      <c r="F8" s="26"/>
      <c r="G8" s="26"/>
      <c r="H8" s="26"/>
      <c r="I8" s="26"/>
      <c r="J8" s="26"/>
      <c r="K8" s="26"/>
      <c r="L8" s="26"/>
      <c r="M8" s="26"/>
      <c r="N8" s="26"/>
      <c r="O8" s="26"/>
      <c r="P8" s="26"/>
      <c r="Q8" s="26"/>
      <c r="R8" s="162" t="s">
        <v>5</v>
      </c>
      <c r="S8" s="162"/>
      <c r="T8" s="162"/>
      <c r="U8" s="159" t="s">
        <v>6</v>
      </c>
      <c r="V8" s="159"/>
      <c r="W8" s="159"/>
      <c r="X8" s="159"/>
      <c r="Y8" s="159"/>
      <c r="Z8" s="159"/>
      <c r="AA8" s="159"/>
      <c r="AB8" s="159"/>
      <c r="AC8" s="159"/>
      <c r="AD8" s="159"/>
      <c r="AE8" s="159"/>
      <c r="AF8" s="159"/>
      <c r="AG8" s="159"/>
      <c r="AH8" s="159"/>
      <c r="AI8" s="26"/>
    </row>
    <row r="9" spans="1:36">
      <c r="B9" s="25"/>
      <c r="C9" s="26"/>
      <c r="D9" s="26"/>
      <c r="E9" s="26"/>
      <c r="F9" s="26"/>
      <c r="G9" s="26"/>
      <c r="H9" s="26"/>
      <c r="I9" s="26"/>
      <c r="J9" s="26"/>
      <c r="K9" s="26"/>
      <c r="L9" s="26"/>
      <c r="M9" s="26"/>
      <c r="N9" s="26"/>
      <c r="O9" s="26"/>
      <c r="P9" s="26"/>
      <c r="Q9" s="26"/>
      <c r="R9" s="26"/>
      <c r="S9" s="26"/>
      <c r="T9" s="26"/>
      <c r="U9" s="27"/>
      <c r="V9" s="27"/>
      <c r="W9" s="27"/>
      <c r="X9" s="27"/>
      <c r="Y9" s="27"/>
      <c r="Z9" s="27"/>
      <c r="AA9" s="27"/>
      <c r="AB9" s="27"/>
      <c r="AC9" s="27"/>
      <c r="AD9" s="27"/>
      <c r="AE9" s="27"/>
      <c r="AF9" s="27"/>
      <c r="AG9" s="27"/>
      <c r="AH9" s="27"/>
      <c r="AI9" s="27"/>
    </row>
    <row r="10" spans="1:36">
      <c r="B10" s="15" t="s">
        <v>7</v>
      </c>
      <c r="C10" s="148" t="s">
        <v>8</v>
      </c>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row>
    <row r="11" spans="1:36">
      <c r="C11" s="16" t="s">
        <v>9</v>
      </c>
      <c r="D11" s="138" t="s">
        <v>10</v>
      </c>
      <c r="E11" s="138"/>
      <c r="F11" s="138"/>
      <c r="G11" s="138"/>
      <c r="H11" s="138"/>
      <c r="I11" s="138"/>
      <c r="J11" s="12" t="s">
        <v>11</v>
      </c>
      <c r="K11" s="148" t="s">
        <v>12</v>
      </c>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9"/>
    </row>
    <row r="12" spans="1:36">
      <c r="C12" s="12" t="s">
        <v>13</v>
      </c>
      <c r="D12" s="148" t="s">
        <v>14</v>
      </c>
      <c r="E12" s="148"/>
      <c r="F12" s="148"/>
      <c r="G12" s="148"/>
      <c r="H12" s="148"/>
      <c r="I12" s="148"/>
      <c r="J12" s="12" t="s">
        <v>11</v>
      </c>
      <c r="K12" s="157">
        <v>45904</v>
      </c>
      <c r="L12" s="157"/>
      <c r="M12" s="157"/>
      <c r="N12" s="157"/>
      <c r="O12" s="157"/>
      <c r="P12" s="157"/>
      <c r="Q12" s="157"/>
      <c r="R12" s="9"/>
      <c r="S12" s="158">
        <v>0.41666666666666669</v>
      </c>
      <c r="T12" s="158"/>
      <c r="U12" s="158"/>
      <c r="V12" s="12" t="str">
        <f>IF(S12="","","～")</f>
        <v>～</v>
      </c>
      <c r="W12" s="158">
        <v>0.52083333333333337</v>
      </c>
      <c r="X12" s="158"/>
      <c r="Y12" s="158"/>
    </row>
    <row r="13" spans="1:36">
      <c r="B13" s="14" t="s">
        <v>15</v>
      </c>
      <c r="K13" s="157">
        <v>45905</v>
      </c>
      <c r="L13" s="157"/>
      <c r="M13" s="157"/>
      <c r="N13" s="157"/>
      <c r="O13" s="157"/>
      <c r="P13" s="157"/>
      <c r="Q13" s="157"/>
      <c r="R13" s="9"/>
      <c r="S13" s="158">
        <v>0.5625</v>
      </c>
      <c r="T13" s="158"/>
      <c r="U13" s="158"/>
      <c r="V13" s="12" t="str">
        <f>IF(S13="","","～")</f>
        <v>～</v>
      </c>
      <c r="W13" s="158">
        <v>0.66666666666666663</v>
      </c>
      <c r="X13" s="158"/>
      <c r="Y13" s="158"/>
    </row>
    <row r="14" spans="1:36">
      <c r="B14" s="14"/>
      <c r="C14" s="12" t="s">
        <v>16</v>
      </c>
      <c r="D14" s="148" t="s">
        <v>17</v>
      </c>
      <c r="E14" s="148"/>
      <c r="F14" s="148"/>
      <c r="G14" s="148"/>
      <c r="H14" s="148"/>
      <c r="I14" s="148"/>
      <c r="J14" s="12" t="s">
        <v>11</v>
      </c>
      <c r="K14" s="152" t="s">
        <v>18</v>
      </c>
      <c r="L14" s="152"/>
      <c r="M14" s="152"/>
      <c r="N14" s="152"/>
      <c r="O14" s="148" t="s">
        <v>19</v>
      </c>
      <c r="P14" s="148"/>
      <c r="Q14" s="148"/>
      <c r="R14" s="148"/>
      <c r="S14" s="148"/>
      <c r="T14" s="148"/>
      <c r="U14" s="148"/>
      <c r="V14" s="148"/>
      <c r="W14" s="148"/>
      <c r="X14" s="148"/>
      <c r="Y14" s="148"/>
      <c r="Z14" s="148"/>
      <c r="AA14" s="148"/>
      <c r="AB14" s="148"/>
      <c r="AC14" s="148"/>
      <c r="AD14" s="148"/>
      <c r="AE14" s="148"/>
      <c r="AF14" s="148"/>
      <c r="AG14" s="148"/>
      <c r="AH14" s="148"/>
      <c r="AI14" s="148"/>
    </row>
    <row r="15" spans="1:36">
      <c r="B15" s="14"/>
      <c r="K15" s="152" t="s">
        <v>20</v>
      </c>
      <c r="L15" s="152"/>
      <c r="M15" s="152"/>
      <c r="N15" s="152"/>
      <c r="O15" s="148" t="s">
        <v>21</v>
      </c>
      <c r="P15" s="148"/>
      <c r="Q15" s="148"/>
      <c r="R15" s="148"/>
      <c r="S15" s="148"/>
      <c r="T15" s="148"/>
      <c r="U15" s="148"/>
      <c r="V15" s="148"/>
      <c r="W15" s="148"/>
      <c r="X15" s="148"/>
      <c r="Y15" s="148"/>
      <c r="Z15" s="148"/>
      <c r="AA15" s="148"/>
      <c r="AB15" s="148"/>
      <c r="AC15" s="148"/>
      <c r="AD15" s="148"/>
      <c r="AE15" s="148"/>
      <c r="AF15" s="148"/>
      <c r="AG15" s="148"/>
      <c r="AH15" s="148"/>
      <c r="AI15" s="148"/>
    </row>
    <row r="16" spans="1:36">
      <c r="B16" s="14"/>
      <c r="C16" s="12" t="s">
        <v>22</v>
      </c>
      <c r="D16" s="148" t="s">
        <v>23</v>
      </c>
      <c r="E16" s="148"/>
      <c r="F16" s="148"/>
      <c r="G16" s="148"/>
      <c r="H16" s="148"/>
      <c r="I16" s="148"/>
      <c r="J16" s="12" t="s">
        <v>11</v>
      </c>
      <c r="K16" s="153">
        <v>75</v>
      </c>
      <c r="L16" s="153"/>
      <c r="M16" s="153"/>
      <c r="N16" s="153"/>
      <c r="O16" s="153"/>
      <c r="P16" s="12" t="s">
        <v>24</v>
      </c>
      <c r="Q16" s="12" t="s">
        <v>25</v>
      </c>
    </row>
    <row r="17" spans="2:35">
      <c r="B17" s="14"/>
      <c r="C17" s="12" t="s">
        <v>26</v>
      </c>
      <c r="D17" s="148" t="s">
        <v>27</v>
      </c>
      <c r="E17" s="148"/>
      <c r="F17" s="148"/>
      <c r="G17" s="148"/>
      <c r="H17" s="148"/>
      <c r="I17" s="148"/>
      <c r="J17" s="12" t="s">
        <v>11</v>
      </c>
      <c r="K17" s="154" t="s">
        <v>28</v>
      </c>
      <c r="L17" s="154"/>
      <c r="M17" s="154"/>
      <c r="N17" s="155" t="s">
        <v>29</v>
      </c>
      <c r="O17" s="155"/>
      <c r="P17" s="155"/>
      <c r="Q17" s="155"/>
      <c r="R17" s="155"/>
      <c r="S17" s="155"/>
      <c r="T17" s="155"/>
      <c r="U17" s="155"/>
      <c r="V17" s="154" t="s">
        <v>30</v>
      </c>
      <c r="W17" s="154"/>
      <c r="X17" s="154"/>
      <c r="Y17" s="156" t="s">
        <v>31</v>
      </c>
      <c r="Z17" s="156"/>
      <c r="AA17" s="156"/>
      <c r="AB17" s="156"/>
      <c r="AC17" s="156"/>
      <c r="AD17" s="156"/>
      <c r="AE17" s="156"/>
      <c r="AF17" s="156"/>
      <c r="AG17" s="156"/>
      <c r="AH17" s="156"/>
      <c r="AI17" s="156"/>
    </row>
    <row r="18" spans="2:35">
      <c r="B18" s="14"/>
      <c r="K18" s="149" t="s">
        <v>32</v>
      </c>
      <c r="L18" s="149"/>
      <c r="M18" s="149"/>
      <c r="N18" s="150"/>
      <c r="O18" s="150"/>
      <c r="P18" s="150"/>
      <c r="Q18" s="150"/>
      <c r="R18" s="150"/>
      <c r="S18" s="150"/>
      <c r="T18" s="150"/>
      <c r="U18" s="150"/>
      <c r="V18" s="149" t="s">
        <v>33</v>
      </c>
      <c r="W18" s="149"/>
      <c r="X18" s="149"/>
      <c r="Y18" s="151"/>
      <c r="Z18" s="151"/>
      <c r="AA18" s="151"/>
      <c r="AB18" s="151"/>
      <c r="AC18" s="151"/>
      <c r="AD18" s="151"/>
      <c r="AE18" s="151"/>
      <c r="AF18" s="151"/>
      <c r="AG18" s="151"/>
      <c r="AH18" s="151"/>
      <c r="AI18" s="151"/>
    </row>
    <row r="19" spans="2:35">
      <c r="B19" s="14"/>
      <c r="K19" s="149" t="s">
        <v>32</v>
      </c>
      <c r="L19" s="149"/>
      <c r="M19" s="149"/>
      <c r="N19" s="150"/>
      <c r="O19" s="150"/>
      <c r="P19" s="150"/>
      <c r="Q19" s="150"/>
      <c r="R19" s="150"/>
      <c r="S19" s="150"/>
      <c r="T19" s="150"/>
      <c r="U19" s="150"/>
      <c r="V19" s="149" t="s">
        <v>34</v>
      </c>
      <c r="W19" s="149"/>
      <c r="X19" s="149"/>
      <c r="Y19" s="151"/>
      <c r="Z19" s="151"/>
      <c r="AA19" s="151"/>
      <c r="AB19" s="151"/>
      <c r="AC19" s="151"/>
      <c r="AD19" s="151"/>
      <c r="AE19" s="151"/>
      <c r="AF19" s="151"/>
      <c r="AG19" s="151"/>
      <c r="AH19" s="151"/>
      <c r="AI19" s="151"/>
    </row>
    <row r="20" spans="2:35">
      <c r="B20" s="14"/>
      <c r="C20" s="12" t="s">
        <v>35</v>
      </c>
    </row>
    <row r="21" spans="2:35">
      <c r="D21" s="139" t="s">
        <v>36</v>
      </c>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row>
    <row r="22" spans="2:35">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row>
    <row r="23" spans="2:35">
      <c r="B23" s="14"/>
      <c r="C23" s="12" t="s">
        <v>37</v>
      </c>
    </row>
    <row r="24" spans="2:35">
      <c r="D24" s="141" t="s">
        <v>38</v>
      </c>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7"/>
    </row>
    <row r="25" spans="2:35">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7"/>
    </row>
    <row r="26" spans="2:35">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7"/>
    </row>
    <row r="27" spans="2:35">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7"/>
    </row>
    <row r="28" spans="2:35">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7"/>
    </row>
    <row r="29" spans="2:35">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7"/>
    </row>
    <row r="30" spans="2:35" s="10" customFormat="1"/>
    <row r="31" spans="2:35">
      <c r="B31" s="15" t="s">
        <v>39</v>
      </c>
      <c r="C31" s="148" t="s">
        <v>40</v>
      </c>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row>
    <row r="32" spans="2:35">
      <c r="C32" s="139" t="s">
        <v>41</v>
      </c>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I32" s="17"/>
    </row>
    <row r="33" spans="1:35">
      <c r="AH33" s="20"/>
      <c r="AI33" s="17"/>
    </row>
    <row r="34" spans="1:35">
      <c r="B34" s="15" t="s">
        <v>42</v>
      </c>
      <c r="C34" s="148" t="s">
        <v>43</v>
      </c>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row>
    <row r="35" spans="1:35">
      <c r="C35" s="147" t="s">
        <v>44</v>
      </c>
      <c r="D35" s="147"/>
      <c r="E35" s="147"/>
      <c r="F35" s="147"/>
      <c r="G35" s="147"/>
      <c r="H35" s="147"/>
      <c r="I35" s="147"/>
      <c r="J35" s="137">
        <f>SUM(M36:O41)</f>
        <v>80233.600000000006</v>
      </c>
      <c r="K35" s="137"/>
      <c r="L35" s="137"/>
      <c r="M35" s="137"/>
      <c r="N35" s="144" t="s">
        <v>45</v>
      </c>
      <c r="O35" s="144"/>
      <c r="P35" s="144"/>
      <c r="Q35" s="144"/>
      <c r="R35" s="144"/>
      <c r="S35" s="144"/>
      <c r="T35" s="144"/>
      <c r="U35" s="144"/>
      <c r="V35" s="146">
        <f>SUM(V36:X41)</f>
        <v>64633.599999999999</v>
      </c>
      <c r="W35" s="146"/>
      <c r="X35" s="146"/>
      <c r="Y35" s="146"/>
      <c r="Z35" s="144" t="s">
        <v>46</v>
      </c>
      <c r="AA35" s="144"/>
      <c r="AB35" s="144"/>
      <c r="AC35" s="144"/>
      <c r="AD35" s="144"/>
      <c r="AE35" s="146">
        <f>SUM(AE36:AG41)</f>
        <v>15600</v>
      </c>
      <c r="AF35" s="146"/>
      <c r="AG35" s="146"/>
      <c r="AH35" s="146"/>
    </row>
    <row r="36" spans="1:35">
      <c r="D36" s="142" t="s">
        <v>47</v>
      </c>
      <c r="E36" s="142"/>
      <c r="F36" s="142"/>
      <c r="G36" s="143" t="s">
        <v>48</v>
      </c>
      <c r="H36" s="143"/>
      <c r="I36" s="143"/>
      <c r="J36" s="143"/>
      <c r="K36" s="143"/>
      <c r="L36" s="143"/>
      <c r="M36" s="145">
        <v>15000</v>
      </c>
      <c r="N36" s="145"/>
      <c r="O36" s="145"/>
      <c r="P36" s="143" t="s">
        <v>49</v>
      </c>
      <c r="Q36" s="143"/>
      <c r="R36" s="143"/>
      <c r="S36" s="143"/>
      <c r="T36" s="143"/>
      <c r="U36" s="143"/>
      <c r="V36" s="145">
        <v>10000</v>
      </c>
      <c r="W36" s="145"/>
      <c r="X36" s="145"/>
      <c r="Z36" s="144" t="s">
        <v>46</v>
      </c>
      <c r="AA36" s="144"/>
      <c r="AB36" s="144"/>
      <c r="AC36" s="144"/>
      <c r="AD36" s="144"/>
      <c r="AE36" s="137">
        <f t="shared" ref="AE36:AE41" si="0">M36-V36</f>
        <v>5000</v>
      </c>
      <c r="AF36" s="137"/>
      <c r="AG36" s="137"/>
      <c r="AI36" s="17"/>
    </row>
    <row r="37" spans="1:35">
      <c r="D37" s="142" t="s">
        <v>50</v>
      </c>
      <c r="E37" s="142"/>
      <c r="F37" s="142"/>
      <c r="G37" s="143" t="s">
        <v>48</v>
      </c>
      <c r="H37" s="143"/>
      <c r="I37" s="143"/>
      <c r="J37" s="143"/>
      <c r="K37" s="143"/>
      <c r="L37" s="143"/>
      <c r="M37" s="145">
        <v>15000</v>
      </c>
      <c r="N37" s="145"/>
      <c r="O37" s="145"/>
      <c r="P37" s="143" t="s">
        <v>49</v>
      </c>
      <c r="Q37" s="143"/>
      <c r="R37" s="143"/>
      <c r="S37" s="143"/>
      <c r="T37" s="143"/>
      <c r="U37" s="143"/>
      <c r="V37" s="145">
        <v>10000</v>
      </c>
      <c r="W37" s="145"/>
      <c r="X37" s="145"/>
      <c r="Z37" s="144" t="s">
        <v>46</v>
      </c>
      <c r="AA37" s="144"/>
      <c r="AB37" s="144"/>
      <c r="AC37" s="144"/>
      <c r="AD37" s="144"/>
      <c r="AE37" s="137">
        <f t="shared" si="0"/>
        <v>5000</v>
      </c>
      <c r="AF37" s="137"/>
      <c r="AG37" s="137"/>
      <c r="AI37" s="17"/>
    </row>
    <row r="38" spans="1:35">
      <c r="D38" s="142" t="s">
        <v>51</v>
      </c>
      <c r="E38" s="142"/>
      <c r="F38" s="142"/>
      <c r="G38" s="143" t="s">
        <v>48</v>
      </c>
      <c r="H38" s="143"/>
      <c r="I38" s="143"/>
      <c r="J38" s="143"/>
      <c r="K38" s="143"/>
      <c r="L38" s="143"/>
      <c r="M38" s="145">
        <v>3000</v>
      </c>
      <c r="N38" s="145"/>
      <c r="O38" s="145"/>
      <c r="P38" s="143" t="s">
        <v>49</v>
      </c>
      <c r="Q38" s="143"/>
      <c r="R38" s="143"/>
      <c r="S38" s="143"/>
      <c r="T38" s="143"/>
      <c r="U38" s="143"/>
      <c r="V38" s="145">
        <v>1500</v>
      </c>
      <c r="W38" s="145"/>
      <c r="X38" s="145"/>
      <c r="Z38" s="144" t="s">
        <v>46</v>
      </c>
      <c r="AA38" s="144"/>
      <c r="AB38" s="144"/>
      <c r="AC38" s="144"/>
      <c r="AD38" s="144"/>
      <c r="AE38" s="137">
        <f t="shared" si="0"/>
        <v>1500</v>
      </c>
      <c r="AF38" s="137"/>
      <c r="AG38" s="137"/>
      <c r="AI38" s="17"/>
    </row>
    <row r="39" spans="1:35">
      <c r="D39" s="142" t="s">
        <v>52</v>
      </c>
      <c r="E39" s="142"/>
      <c r="F39" s="142"/>
      <c r="G39" s="143" t="s">
        <v>48</v>
      </c>
      <c r="H39" s="143"/>
      <c r="I39" s="143"/>
      <c r="J39" s="143"/>
      <c r="K39" s="143"/>
      <c r="L39" s="143"/>
      <c r="M39" s="145">
        <v>3000</v>
      </c>
      <c r="N39" s="145"/>
      <c r="O39" s="145"/>
      <c r="P39" s="143" t="s">
        <v>49</v>
      </c>
      <c r="Q39" s="143"/>
      <c r="R39" s="143"/>
      <c r="S39" s="143"/>
      <c r="T39" s="143"/>
      <c r="U39" s="143"/>
      <c r="V39" s="145">
        <v>1500</v>
      </c>
      <c r="W39" s="145"/>
      <c r="X39" s="145"/>
      <c r="Z39" s="144" t="s">
        <v>46</v>
      </c>
      <c r="AA39" s="144"/>
      <c r="AB39" s="144"/>
      <c r="AC39" s="144"/>
      <c r="AD39" s="144"/>
      <c r="AE39" s="137">
        <f t="shared" si="0"/>
        <v>1500</v>
      </c>
      <c r="AF39" s="137"/>
      <c r="AG39" s="137"/>
      <c r="AI39" s="17"/>
    </row>
    <row r="40" spans="1:35">
      <c r="D40" s="142" t="s">
        <v>53</v>
      </c>
      <c r="E40" s="142"/>
      <c r="F40" s="142"/>
      <c r="G40" s="143" t="s">
        <v>48</v>
      </c>
      <c r="H40" s="143"/>
      <c r="I40" s="143"/>
      <c r="J40" s="143"/>
      <c r="K40" s="143"/>
      <c r="L40" s="143"/>
      <c r="M40" s="137">
        <f>SUM('＜見本＞行程表及び諸謝金等積算書(車)'!R15:T15)-M41</f>
        <v>19233.599999999999</v>
      </c>
      <c r="N40" s="137"/>
      <c r="O40" s="137"/>
      <c r="P40" s="143" t="s">
        <v>49</v>
      </c>
      <c r="Q40" s="143"/>
      <c r="R40" s="143"/>
      <c r="S40" s="143"/>
      <c r="T40" s="143"/>
      <c r="U40" s="143"/>
      <c r="V40" s="137">
        <f>SUM('＜見本＞行程表及び諸謝金等積算書(車)'!W15:Y15)-V41</f>
        <v>16633.599999999999</v>
      </c>
      <c r="W40" s="137"/>
      <c r="X40" s="137"/>
      <c r="Z40" s="144" t="s">
        <v>46</v>
      </c>
      <c r="AA40" s="144"/>
      <c r="AB40" s="144"/>
      <c r="AC40" s="144"/>
      <c r="AD40" s="144"/>
      <c r="AE40" s="137">
        <f t="shared" si="0"/>
        <v>2600</v>
      </c>
      <c r="AF40" s="137"/>
      <c r="AG40" s="137"/>
      <c r="AI40" s="17"/>
    </row>
    <row r="41" spans="1:35">
      <c r="C41" s="18"/>
      <c r="D41" s="142" t="s">
        <v>54</v>
      </c>
      <c r="E41" s="142"/>
      <c r="F41" s="142"/>
      <c r="G41" s="143" t="s">
        <v>48</v>
      </c>
      <c r="H41" s="143"/>
      <c r="I41" s="143"/>
      <c r="J41" s="143"/>
      <c r="K41" s="143"/>
      <c r="L41" s="143"/>
      <c r="M41" s="137">
        <f>SUM('＜見本＞行程表及び諸謝金等積算書(車)'!N13)</f>
        <v>25000</v>
      </c>
      <c r="N41" s="137"/>
      <c r="O41" s="137"/>
      <c r="P41" s="143" t="s">
        <v>49</v>
      </c>
      <c r="Q41" s="143"/>
      <c r="R41" s="143"/>
      <c r="S41" s="143"/>
      <c r="T41" s="143"/>
      <c r="U41" s="143"/>
      <c r="V41" s="137">
        <f>SUM('＜見本＞行程表及び諸謝金等積算書(車)'!U13)</f>
        <v>25000</v>
      </c>
      <c r="W41" s="137"/>
      <c r="X41" s="137"/>
      <c r="Z41" s="144" t="s">
        <v>46</v>
      </c>
      <c r="AA41" s="144"/>
      <c r="AB41" s="144"/>
      <c r="AC41" s="144"/>
      <c r="AD41" s="144"/>
      <c r="AE41" s="137">
        <f t="shared" si="0"/>
        <v>0</v>
      </c>
      <c r="AF41" s="137"/>
      <c r="AG41" s="137"/>
    </row>
    <row r="42" spans="1:35">
      <c r="C42" s="18"/>
      <c r="D42" s="138" t="s">
        <v>55</v>
      </c>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row>
    <row r="43" spans="1:35">
      <c r="D43" s="139" t="s">
        <v>56</v>
      </c>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7"/>
    </row>
    <row r="44" spans="1:35">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row>
    <row r="45" spans="1:35">
      <c r="A45" s="140" t="s">
        <v>57</v>
      </c>
      <c r="B45" s="140"/>
      <c r="C45" s="141" t="s">
        <v>58</v>
      </c>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row>
    <row r="46" spans="1:35">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row>
  </sheetData>
  <sheetProtection sheet="1" objects="1" scenarios="1" selectLockedCells="1" selectUnlockedCells="1"/>
  <mergeCells count="94">
    <mergeCell ref="U8:AH8"/>
    <mergeCell ref="A1:AI1"/>
    <mergeCell ref="A4:AI4"/>
    <mergeCell ref="U6:AH7"/>
    <mergeCell ref="A2:AI2"/>
    <mergeCell ref="R6:T7"/>
    <mergeCell ref="R8:T8"/>
    <mergeCell ref="C10:AI10"/>
    <mergeCell ref="D11:I11"/>
    <mergeCell ref="D12:I12"/>
    <mergeCell ref="K12:Q12"/>
    <mergeCell ref="S12:U12"/>
    <mergeCell ref="W12:Y12"/>
    <mergeCell ref="K11:AI11"/>
    <mergeCell ref="K13:Q13"/>
    <mergeCell ref="S13:U13"/>
    <mergeCell ref="W13:Y13"/>
    <mergeCell ref="D14:I14"/>
    <mergeCell ref="K14:N14"/>
    <mergeCell ref="O14:AI14"/>
    <mergeCell ref="K15:N15"/>
    <mergeCell ref="O15:AI15"/>
    <mergeCell ref="D16:I16"/>
    <mergeCell ref="K16:O16"/>
    <mergeCell ref="D17:I17"/>
    <mergeCell ref="K17:M17"/>
    <mergeCell ref="N17:U17"/>
    <mergeCell ref="V17:X17"/>
    <mergeCell ref="Y17:AI17"/>
    <mergeCell ref="K18:M18"/>
    <mergeCell ref="N18:U18"/>
    <mergeCell ref="V18:X18"/>
    <mergeCell ref="Y18:AI18"/>
    <mergeCell ref="K19:M19"/>
    <mergeCell ref="N19:U19"/>
    <mergeCell ref="V19:X19"/>
    <mergeCell ref="Y19:AI19"/>
    <mergeCell ref="D21:AI22"/>
    <mergeCell ref="D24:AH29"/>
    <mergeCell ref="C31:AI31"/>
    <mergeCell ref="C32:AG32"/>
    <mergeCell ref="C34:AI34"/>
    <mergeCell ref="AE35:AH35"/>
    <mergeCell ref="D36:F36"/>
    <mergeCell ref="G36:L36"/>
    <mergeCell ref="M36:O36"/>
    <mergeCell ref="P36:U36"/>
    <mergeCell ref="V36:X36"/>
    <mergeCell ref="Z36:AD36"/>
    <mergeCell ref="AE36:AG36"/>
    <mergeCell ref="C35:I35"/>
    <mergeCell ref="J35:M35"/>
    <mergeCell ref="N35:U35"/>
    <mergeCell ref="V35:Y35"/>
    <mergeCell ref="Z35:AD35"/>
    <mergeCell ref="AE37:AG37"/>
    <mergeCell ref="D38:F38"/>
    <mergeCell ref="G38:L38"/>
    <mergeCell ref="M38:O38"/>
    <mergeCell ref="P38:U38"/>
    <mergeCell ref="V38:X38"/>
    <mergeCell ref="Z38:AD38"/>
    <mergeCell ref="AE38:AG38"/>
    <mergeCell ref="D37:F37"/>
    <mergeCell ref="G37:L37"/>
    <mergeCell ref="M37:O37"/>
    <mergeCell ref="P37:U37"/>
    <mergeCell ref="V37:X37"/>
    <mergeCell ref="Z37:AD37"/>
    <mergeCell ref="AE39:AG39"/>
    <mergeCell ref="D40:F40"/>
    <mergeCell ref="G40:L40"/>
    <mergeCell ref="M40:O40"/>
    <mergeCell ref="P40:U40"/>
    <mergeCell ref="V40:X40"/>
    <mergeCell ref="Z40:AD40"/>
    <mergeCell ref="AE40:AG40"/>
    <mergeCell ref="D39:F39"/>
    <mergeCell ref="G39:L39"/>
    <mergeCell ref="M39:O39"/>
    <mergeCell ref="P39:U39"/>
    <mergeCell ref="V39:X39"/>
    <mergeCell ref="Z39:AD39"/>
    <mergeCell ref="AE41:AG41"/>
    <mergeCell ref="D42:AG42"/>
    <mergeCell ref="D43:AH43"/>
    <mergeCell ref="A45:B45"/>
    <mergeCell ref="C45:AI46"/>
    <mergeCell ref="D41:F41"/>
    <mergeCell ref="G41:L41"/>
    <mergeCell ref="M41:O41"/>
    <mergeCell ref="P41:U41"/>
    <mergeCell ref="V41:X41"/>
    <mergeCell ref="Z41:AD41"/>
  </mergeCells>
  <phoneticPr fontId="6"/>
  <conditionalFormatting sqref="K11 K12:Q13 S12:U13 W12:Y13 O14:AI15 K16:O16 N17:U19 Y17:AI19 D24:AH29 M36:O39 V36:X39">
    <cfRule type="containsBlanks" dxfId="20" priority="2">
      <formula>LEN(TRIM(D11))=0</formula>
    </cfRule>
  </conditionalFormatting>
  <conditionalFormatting sqref="U6:AH8">
    <cfRule type="containsBlanks" dxfId="19" priority="1">
      <formula>LEN(TRIM(U6))=0</formula>
    </cfRule>
  </conditionalFormatting>
  <dataValidations count="1">
    <dataValidation type="list" allowBlank="1" showInputMessage="1" showErrorMessage="1" sqref="M2:T2" xr:uid="{7E645974-2B3B-4C6D-B975-99ADF2388824}">
      <formula1>"ネットワーク構築支援費,自立訓練提供支援費,地域連携支援費"</formula1>
    </dataValidation>
  </dataValidations>
  <pageMargins left="0.70866141732283472" right="0.70866141732283472" top="0.74803149606299213" bottom="0.74803149606299213" header="0.31496062992125984" footer="0.31496062992125984"/>
  <pageSetup paperSize="9" scale="9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82AE43E-39FF-4F7E-9FE0-D1CE02A11595}">
          <x14:formula1>
            <xm:f>'(参考)諸謝金・宿泊費'!$B$3:$B$25</xm:f>
          </x14:formula1>
          <xm:sqref>N17 N19 N18:U18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8C307-68DF-48AE-93D5-331D17101003}">
  <sheetPr codeName="Sheet8">
    <tabColor rgb="FFFF0000"/>
    <pageSetUpPr fitToPage="1"/>
  </sheetPr>
  <dimension ref="A1:AI31"/>
  <sheetViews>
    <sheetView showZeros="0" view="pageBreakPreview" zoomScale="70" zoomScaleNormal="85" zoomScaleSheetLayoutView="70" workbookViewId="0">
      <selection sqref="A1:U1"/>
    </sheetView>
  </sheetViews>
  <sheetFormatPr defaultColWidth="2.42578125" defaultRowHeight="37.5" customHeight="1"/>
  <cols>
    <col min="1" max="1" width="7.85546875" style="10" bestFit="1" customWidth="1"/>
    <col min="2" max="2" width="7.7109375" style="10" bestFit="1" customWidth="1"/>
    <col min="3" max="3" width="4.28515625" style="13" bestFit="1" customWidth="1"/>
    <col min="4" max="4" width="7.7109375" style="10" bestFit="1" customWidth="1"/>
    <col min="5" max="5" width="12.42578125" style="10" customWidth="1"/>
    <col min="6" max="6" width="18.7109375" style="10" customWidth="1"/>
    <col min="7" max="7" width="12.42578125" style="10" customWidth="1"/>
    <col min="8" max="8" width="18.7109375" style="10" customWidth="1"/>
    <col min="9" max="9" width="8.85546875" style="10" customWidth="1"/>
    <col min="10" max="10" width="8.85546875" style="13" customWidth="1"/>
    <col min="11" max="11" width="9.42578125" style="13" bestFit="1" customWidth="1"/>
    <col min="12" max="25" width="10.42578125" style="10" customWidth="1"/>
    <col min="26" max="16384" width="2.42578125" style="10"/>
  </cols>
  <sheetData>
    <row r="1" spans="1:35" ht="15.75">
      <c r="A1" s="148" t="s">
        <v>0</v>
      </c>
      <c r="B1" s="148"/>
      <c r="C1" s="148"/>
      <c r="D1" s="148"/>
      <c r="E1" s="148"/>
      <c r="F1" s="148"/>
      <c r="G1" s="148"/>
      <c r="H1" s="148"/>
      <c r="I1" s="148"/>
      <c r="J1" s="148"/>
      <c r="K1" s="148"/>
      <c r="L1" s="148"/>
      <c r="M1" s="148"/>
      <c r="N1" s="148"/>
      <c r="O1" s="148"/>
      <c r="P1" s="148"/>
      <c r="Q1" s="148"/>
      <c r="R1" s="148"/>
      <c r="S1" s="148"/>
      <c r="T1" s="148"/>
      <c r="U1" s="148"/>
    </row>
    <row r="2" spans="1:35" ht="15.75">
      <c r="A2" s="148" t="s">
        <v>1</v>
      </c>
      <c r="B2" s="148"/>
      <c r="C2" s="148"/>
      <c r="D2" s="148"/>
      <c r="E2" s="148"/>
      <c r="F2" s="148"/>
      <c r="G2" s="190"/>
      <c r="H2" s="190"/>
      <c r="I2" s="190"/>
      <c r="J2" s="190"/>
      <c r="K2" s="190"/>
      <c r="L2" s="19"/>
      <c r="M2" s="19"/>
      <c r="N2" s="19"/>
      <c r="O2" s="19"/>
      <c r="P2" s="19"/>
      <c r="Q2" s="19"/>
      <c r="R2" s="19"/>
      <c r="S2" s="19"/>
      <c r="T2" s="19"/>
      <c r="U2" s="19"/>
      <c r="V2" s="11"/>
      <c r="W2" s="11"/>
      <c r="X2" s="11"/>
      <c r="Y2" s="11"/>
      <c r="Z2" s="11"/>
      <c r="AA2" s="11"/>
      <c r="AB2" s="11"/>
      <c r="AC2" s="11"/>
      <c r="AD2" s="11"/>
      <c r="AE2" s="11"/>
      <c r="AF2" s="11"/>
      <c r="AG2" s="11"/>
      <c r="AH2" s="11"/>
      <c r="AI2" s="28"/>
    </row>
    <row r="3" spans="1:35" ht="16.5" thickBot="1">
      <c r="A3" s="194" t="s">
        <v>59</v>
      </c>
      <c r="B3" s="160"/>
      <c r="C3" s="160"/>
      <c r="D3" s="160"/>
      <c r="E3" s="160"/>
      <c r="F3" s="160"/>
      <c r="G3" s="160"/>
      <c r="H3" s="160"/>
      <c r="I3" s="160"/>
      <c r="J3" s="160"/>
      <c r="K3" s="160"/>
      <c r="L3" s="160"/>
      <c r="M3" s="160"/>
      <c r="N3" s="160"/>
      <c r="O3" s="160"/>
      <c r="P3" s="160"/>
      <c r="Q3" s="160"/>
      <c r="R3" s="160"/>
      <c r="S3" s="160"/>
      <c r="T3" s="160"/>
      <c r="U3" s="160"/>
    </row>
    <row r="4" spans="1:35" ht="30" customHeight="1">
      <c r="E4" s="29"/>
      <c r="I4" s="117"/>
      <c r="J4" s="117"/>
      <c r="K4" s="118"/>
      <c r="L4" s="205" t="s">
        <v>60</v>
      </c>
      <c r="M4" s="206"/>
      <c r="N4" s="206"/>
      <c r="O4" s="206"/>
      <c r="P4" s="206"/>
      <c r="Q4" s="206"/>
      <c r="R4" s="207"/>
      <c r="S4" s="199" t="s">
        <v>61</v>
      </c>
      <c r="T4" s="200"/>
      <c r="U4" s="200"/>
      <c r="V4" s="200"/>
      <c r="W4" s="200"/>
      <c r="X4" s="200"/>
      <c r="Y4" s="201"/>
    </row>
    <row r="5" spans="1:35" ht="30" customHeight="1" thickBot="1">
      <c r="A5" s="31" t="s">
        <v>62</v>
      </c>
      <c r="B5" s="195" t="str">
        <f>'&lt;見本&gt;報告書(車)'!Y17</f>
        <v>山田　学</v>
      </c>
      <c r="C5" s="195"/>
      <c r="D5" s="195"/>
      <c r="E5" s="27"/>
      <c r="L5" s="196" t="s">
        <v>63</v>
      </c>
      <c r="M5" s="197"/>
      <c r="N5" s="197"/>
      <c r="O5" s="203">
        <f>J13*18</f>
        <v>4233.5999999999995</v>
      </c>
      <c r="P5" s="203"/>
      <c r="Q5" s="203"/>
      <c r="R5" s="204"/>
      <c r="S5" s="196" t="s">
        <v>63</v>
      </c>
      <c r="T5" s="197"/>
      <c r="U5" s="197"/>
      <c r="V5" s="202">
        <f>O5</f>
        <v>4233.5999999999995</v>
      </c>
      <c r="W5" s="203"/>
      <c r="X5" s="203"/>
      <c r="Y5" s="204"/>
    </row>
    <row r="6" spans="1:35" ht="30" customHeight="1" thickBot="1">
      <c r="A6" s="31" t="s">
        <v>64</v>
      </c>
      <c r="B6" s="195" t="str">
        <f>'&lt;見本&gt;報告書(車)'!N17</f>
        <v>各種福祉士</v>
      </c>
      <c r="C6" s="195"/>
      <c r="D6" s="195"/>
      <c r="E6" s="27"/>
      <c r="F6" s="27"/>
      <c r="G6" s="27"/>
      <c r="H6" s="119" t="s">
        <v>65</v>
      </c>
      <c r="I6" s="120" t="s">
        <v>66</v>
      </c>
      <c r="J6" s="121" t="s">
        <v>67</v>
      </c>
      <c r="K6" s="122" t="s">
        <v>66</v>
      </c>
      <c r="L6" s="40" t="s">
        <v>68</v>
      </c>
      <c r="M6" s="163" t="s">
        <v>69</v>
      </c>
      <c r="N6" s="164"/>
      <c r="O6" s="163" t="s">
        <v>70</v>
      </c>
      <c r="P6" s="164"/>
      <c r="Q6" s="163" t="s">
        <v>71</v>
      </c>
      <c r="R6" s="198"/>
      <c r="S6" s="40" t="s">
        <v>68</v>
      </c>
      <c r="T6" s="165" t="s">
        <v>69</v>
      </c>
      <c r="U6" s="164"/>
      <c r="V6" s="163" t="s">
        <v>72</v>
      </c>
      <c r="W6" s="164"/>
      <c r="X6" s="163" t="s">
        <v>71</v>
      </c>
      <c r="Y6" s="198"/>
    </row>
    <row r="7" spans="1:35" ht="30" customHeight="1">
      <c r="A7" s="33" t="s">
        <v>73</v>
      </c>
      <c r="B7" s="34" t="s">
        <v>74</v>
      </c>
      <c r="C7" s="35" t="s">
        <v>75</v>
      </c>
      <c r="D7" s="36" t="s">
        <v>76</v>
      </c>
      <c r="E7" s="37" t="s">
        <v>77</v>
      </c>
      <c r="F7" s="37" t="s">
        <v>78</v>
      </c>
      <c r="G7" s="38" t="s">
        <v>79</v>
      </c>
      <c r="H7" s="37" t="s">
        <v>78</v>
      </c>
      <c r="I7" s="37" t="s">
        <v>80</v>
      </c>
      <c r="J7" s="39" t="s">
        <v>81</v>
      </c>
      <c r="K7" s="39" t="s">
        <v>82</v>
      </c>
      <c r="L7" s="109" t="s">
        <v>83</v>
      </c>
      <c r="M7" s="104" t="s">
        <v>84</v>
      </c>
      <c r="N7" s="41" t="s">
        <v>85</v>
      </c>
      <c r="O7" s="41" t="s">
        <v>86</v>
      </c>
      <c r="P7" s="41" t="s">
        <v>85</v>
      </c>
      <c r="Q7" s="41" t="s">
        <v>86</v>
      </c>
      <c r="R7" s="110" t="s">
        <v>87</v>
      </c>
      <c r="S7" s="109" t="s">
        <v>83</v>
      </c>
      <c r="T7" s="104" t="s">
        <v>84</v>
      </c>
      <c r="U7" s="41" t="s">
        <v>87</v>
      </c>
      <c r="V7" s="41" t="s">
        <v>86</v>
      </c>
      <c r="W7" s="41" t="s">
        <v>88</v>
      </c>
      <c r="X7" s="41" t="s">
        <v>89</v>
      </c>
      <c r="Y7" s="110" t="s">
        <v>87</v>
      </c>
    </row>
    <row r="8" spans="1:35" s="51" customFormat="1" ht="15.75">
      <c r="A8" s="42"/>
      <c r="B8" s="43"/>
      <c r="C8" s="44"/>
      <c r="D8" s="45"/>
      <c r="E8" s="46"/>
      <c r="F8" s="46"/>
      <c r="G8" s="47"/>
      <c r="H8" s="46"/>
      <c r="I8" s="46"/>
      <c r="J8" s="48" t="s">
        <v>90</v>
      </c>
      <c r="K8" s="43"/>
      <c r="L8" s="42" t="s">
        <v>91</v>
      </c>
      <c r="M8" s="50" t="s">
        <v>92</v>
      </c>
      <c r="N8" s="49" t="s">
        <v>91</v>
      </c>
      <c r="O8" s="49" t="s">
        <v>93</v>
      </c>
      <c r="P8" s="50" t="s">
        <v>91</v>
      </c>
      <c r="Q8" s="49" t="s">
        <v>93</v>
      </c>
      <c r="R8" s="111" t="s">
        <v>91</v>
      </c>
      <c r="S8" s="124" t="s">
        <v>91</v>
      </c>
      <c r="T8" s="50" t="s">
        <v>92</v>
      </c>
      <c r="U8" s="49" t="s">
        <v>91</v>
      </c>
      <c r="V8" s="49" t="s">
        <v>93</v>
      </c>
      <c r="W8" s="50" t="s">
        <v>91</v>
      </c>
      <c r="X8" s="49" t="s">
        <v>93</v>
      </c>
      <c r="Y8" s="111" t="s">
        <v>91</v>
      </c>
    </row>
    <row r="9" spans="1:35" ht="30" customHeight="1">
      <c r="A9" s="52">
        <v>45904</v>
      </c>
      <c r="B9" s="53">
        <v>0.41666666666666657</v>
      </c>
      <c r="C9" s="54" t="s">
        <v>75</v>
      </c>
      <c r="D9" s="55">
        <v>0.45833333333333326</v>
      </c>
      <c r="E9" s="56" t="s">
        <v>94</v>
      </c>
      <c r="F9" s="57" t="s">
        <v>95</v>
      </c>
      <c r="G9" s="56" t="s">
        <v>96</v>
      </c>
      <c r="H9" s="57" t="s">
        <v>97</v>
      </c>
      <c r="I9" s="57"/>
      <c r="J9" s="58">
        <v>58.8</v>
      </c>
      <c r="K9" s="59" t="s">
        <v>98</v>
      </c>
      <c r="L9" s="86"/>
      <c r="M9" s="114"/>
      <c r="N9" s="87"/>
      <c r="O9" s="60" t="str">
        <f>IF(I9="","",1)</f>
        <v/>
      </c>
      <c r="P9" s="87"/>
      <c r="Q9" s="60" t="str">
        <f>IF(O9="","",1)</f>
        <v/>
      </c>
      <c r="R9" s="112"/>
      <c r="S9" s="61">
        <f>L9</f>
        <v>0</v>
      </c>
      <c r="T9" s="62">
        <f>M9</f>
        <v>0</v>
      </c>
      <c r="U9" s="62" t="str">
        <f>IF(M9="","",IF(N9&lt;IF(T9="","",VLOOKUP(IF(ISNA(VLOOKUP('報告書(車)'!$N$19,'(参考)諸謝金・宿泊費'!B:C,2,FALSE)),"",VLOOKUP('報告書(車)'!$N$19,'(参考)諸謝金・宿泊費'!B:C,2,FALSE)),'(参考)諸謝金・宿泊費'!C:D,2,FALSE)),N9,VLOOKUP(IF(ISNA(VLOOKUP('報告書(車)'!$N$19,'(参考)諸謝金・宿泊費'!B:C,2,FALSE)),"",VLOOKUP('報告書(車)'!$N$19,'(参考)諸謝金・宿泊費'!B:C,2,FALSE)),'(参考)諸謝金・宿泊費'!C:D,2,FALSE)*T9))</f>
        <v/>
      </c>
      <c r="V9" s="62" t="str">
        <f>O9</f>
        <v/>
      </c>
      <c r="W9" s="62" t="str">
        <f>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O9=1,MIN(P9,_xlfn.XLOOKUP($B$6,'(参考)諸謝金・宿泊費'!$B$3:$B$25,_xlfn.XLOOKUP(I9,'(参考)諸謝金・宿泊費'!$I$2:$BC$2,'(参考)諸謝金・宿泊費'!$I$3:$BC$25,""),"")),""),"")</f>
        <v/>
      </c>
      <c r="X9" s="62" t="str">
        <f>Q9</f>
        <v/>
      </c>
      <c r="Y9" s="63" t="str">
        <f>IF(Q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0" spans="1:35" ht="30" customHeight="1">
      <c r="A10" s="52"/>
      <c r="B10" s="64">
        <v>0.47916666666666657</v>
      </c>
      <c r="C10" s="65" t="s">
        <v>75</v>
      </c>
      <c r="D10" s="66">
        <v>0.52083333333333337</v>
      </c>
      <c r="E10" s="67" t="s">
        <v>99</v>
      </c>
      <c r="F10" s="68" t="s">
        <v>97</v>
      </c>
      <c r="G10" s="67" t="s">
        <v>94</v>
      </c>
      <c r="H10" s="57" t="s">
        <v>95</v>
      </c>
      <c r="I10" s="57" t="s">
        <v>100</v>
      </c>
      <c r="J10" s="69">
        <v>58.8</v>
      </c>
      <c r="K10" s="59" t="s">
        <v>98</v>
      </c>
      <c r="L10" s="70"/>
      <c r="M10" s="10">
        <v>2</v>
      </c>
      <c r="N10" s="71">
        <v>25000</v>
      </c>
      <c r="O10" s="72">
        <f>IF(I10="","",1)</f>
        <v>1</v>
      </c>
      <c r="P10" s="87">
        <v>15000</v>
      </c>
      <c r="Q10" s="60">
        <f>IF(O10="","",1)</f>
        <v>1</v>
      </c>
      <c r="R10" s="112">
        <v>2400</v>
      </c>
      <c r="S10" s="61">
        <f>L10</f>
        <v>0</v>
      </c>
      <c r="T10" s="74">
        <v>2</v>
      </c>
      <c r="U10" s="62">
        <v>25000</v>
      </c>
      <c r="V10" s="62">
        <f>O10</f>
        <v>1</v>
      </c>
      <c r="W10" s="62">
        <f>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O10=1,MIN(P10,_xlfn.XLOOKUP($B$6,'(参考)諸謝金・宿泊費'!$B$3:$B$25,_xlfn.XLOOKUP(I10,'(参考)諸謝金・宿泊費'!$I$2:$BC$2,'(参考)諸謝金・宿泊費'!$I$3:$BC$25,""),"")),""),"")</f>
        <v>10000</v>
      </c>
      <c r="X10" s="62">
        <f>Q10</f>
        <v>1</v>
      </c>
      <c r="Y10" s="63">
        <f>IF(Q10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2400</v>
      </c>
    </row>
    <row r="11" spans="1:35" ht="30" customHeight="1">
      <c r="A11" s="75">
        <v>45905</v>
      </c>
      <c r="B11" s="64">
        <v>0.5625</v>
      </c>
      <c r="C11" s="65" t="s">
        <v>75</v>
      </c>
      <c r="D11" s="66">
        <v>0.60416666666666652</v>
      </c>
      <c r="E11" s="56" t="s">
        <v>94</v>
      </c>
      <c r="F11" s="57" t="s">
        <v>95</v>
      </c>
      <c r="G11" s="56" t="s">
        <v>96</v>
      </c>
      <c r="H11" s="68" t="s">
        <v>97</v>
      </c>
      <c r="I11" s="57"/>
      <c r="J11" s="58">
        <v>58.8</v>
      </c>
      <c r="K11" s="59" t="s">
        <v>98</v>
      </c>
      <c r="L11" s="86"/>
      <c r="M11" s="115"/>
      <c r="N11" s="92"/>
      <c r="O11" s="72" t="str">
        <f>IF(I11="","",1)</f>
        <v/>
      </c>
      <c r="P11" s="92"/>
      <c r="Q11" s="60" t="str">
        <f>IF(O11="","",1)</f>
        <v/>
      </c>
      <c r="R11" s="113"/>
      <c r="S11" s="73">
        <f>L11</f>
        <v>0</v>
      </c>
      <c r="T11" s="74">
        <f>M11</f>
        <v>0</v>
      </c>
      <c r="U11" s="62" t="str">
        <f>IF(M11="","",IF(N11&lt;IF(T11="","",VLOOKUP(IF(ISNA(VLOOKUP('報告書(車)'!$N$19,'(参考)諸謝金・宿泊費'!B:C,2,FALSE)),"",VLOOKUP('報告書(車)'!$N$19,'(参考)諸謝金・宿泊費'!B:C,2,FALSE)),'(参考)諸謝金・宿泊費'!C:D,2,FALSE)),N11,VLOOKUP(IF(ISNA(VLOOKUP('報告書(車)'!$N$19,'(参考)諸謝金・宿泊費'!B:C,2,FALSE)),"",VLOOKUP('報告書(車)'!$N$19,'(参考)諸謝金・宿泊費'!B:C,2,FALSE)),'(参考)諸謝金・宿泊費'!C:D,2,FALSE)*T11))</f>
        <v/>
      </c>
      <c r="V11" s="62" t="str">
        <f>O11</f>
        <v/>
      </c>
      <c r="W11" s="62" t="str">
        <f>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O11=1,MIN(P11,_xlfn.XLOOKUP($B$6,'(参考)諸謝金・宿泊費'!$B$3:$B$25,_xlfn.XLOOKUP(I11,'(参考)諸謝金・宿泊費'!$I$2:$BC$2,'(参考)諸謝金・宿泊費'!$I$3:$BC$25,""),"")),""),"")</f>
        <v/>
      </c>
      <c r="X11" s="62" t="str">
        <f>Q11</f>
        <v/>
      </c>
      <c r="Y11" s="63" t="str">
        <f>IF(Q11="","",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2" spans="1:35" ht="30" customHeight="1" thickBot="1">
      <c r="A12" s="75"/>
      <c r="B12" s="64">
        <v>0.625</v>
      </c>
      <c r="C12" s="65" t="s">
        <v>75</v>
      </c>
      <c r="D12" s="66">
        <v>0.66666666666666652</v>
      </c>
      <c r="E12" s="67" t="s">
        <v>99</v>
      </c>
      <c r="F12" s="68" t="s">
        <v>97</v>
      </c>
      <c r="G12" s="67" t="s">
        <v>94</v>
      </c>
      <c r="H12" s="57" t="s">
        <v>95</v>
      </c>
      <c r="I12" s="57"/>
      <c r="J12" s="69">
        <v>58.8</v>
      </c>
      <c r="K12" s="59" t="s">
        <v>98</v>
      </c>
      <c r="L12" s="86"/>
      <c r="M12" s="115"/>
      <c r="N12" s="92"/>
      <c r="O12" s="72" t="str">
        <f>IF(I12="","",1)</f>
        <v/>
      </c>
      <c r="P12" s="92"/>
      <c r="Q12" s="60" t="str">
        <f>IF(O12="","",1)</f>
        <v/>
      </c>
      <c r="R12" s="113"/>
      <c r="S12" s="73">
        <f>L12</f>
        <v>0</v>
      </c>
      <c r="T12" s="74">
        <f>M12</f>
        <v>0</v>
      </c>
      <c r="U12" s="62" t="str">
        <f>IF(M12="","",IF(N12&lt;IF(T12="","",VLOOKUP(IF(ISNA(VLOOKUP('報告書(車)'!$N$19,'(参考)諸謝金・宿泊費'!B:C,2,FALSE)),"",VLOOKUP('報告書(車)'!$N$19,'(参考)諸謝金・宿泊費'!B:C,2,FALSE)),'(参考)諸謝金・宿泊費'!C:D,2,FALSE)),N12,VLOOKUP(IF(ISNA(VLOOKUP('報告書(車)'!$N$19,'(参考)諸謝金・宿泊費'!B:C,2,FALSE)),"",VLOOKUP('報告書(車)'!$N$19,'(参考)諸謝金・宿泊費'!B:C,2,FALSE)),'(参考)諸謝金・宿泊費'!C:D,2,FALSE)*T12))</f>
        <v/>
      </c>
      <c r="V12" s="62" t="str">
        <f>O12</f>
        <v/>
      </c>
      <c r="W12" s="62" t="str">
        <f>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O12=1,MIN(P12,_xlfn.XLOOKUP($B$6,'(参考)諸謝金・宿泊費'!$B$3:$B$25,_xlfn.XLOOKUP(I12,'(参考)諸謝金・宿泊費'!$I$2:$BC$2,'(参考)諸謝金・宿泊費'!$I$3:$BC$25,""),"")),""),"")</f>
        <v/>
      </c>
      <c r="X12" s="62" t="str">
        <f>Q12</f>
        <v/>
      </c>
      <c r="Y12" s="63" t="str">
        <f>IF(Q12="","",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3" spans="1:35" ht="30" customHeight="1" thickBot="1">
      <c r="A13" s="191" t="s">
        <v>101</v>
      </c>
      <c r="B13" s="192"/>
      <c r="C13" s="192"/>
      <c r="D13" s="192"/>
      <c r="E13" s="192"/>
      <c r="F13" s="192"/>
      <c r="G13" s="192"/>
      <c r="H13" s="193"/>
      <c r="I13" s="76"/>
      <c r="J13" s="99">
        <f>SUM(J9:J12)</f>
        <v>235.2</v>
      </c>
      <c r="K13" s="77"/>
      <c r="L13" s="126">
        <f t="shared" ref="L13:P13" si="0">SUM(L9:L12)</f>
        <v>0</v>
      </c>
      <c r="M13" s="100">
        <f t="shared" si="0"/>
        <v>2</v>
      </c>
      <c r="N13" s="100">
        <f t="shared" si="0"/>
        <v>25000</v>
      </c>
      <c r="O13" s="100">
        <f t="shared" si="0"/>
        <v>1</v>
      </c>
      <c r="P13" s="100">
        <f t="shared" si="0"/>
        <v>15000</v>
      </c>
      <c r="Q13" s="100"/>
      <c r="R13" s="102">
        <f>SUM(L9:L12)</f>
        <v>0</v>
      </c>
      <c r="S13" s="126"/>
      <c r="T13" s="100"/>
      <c r="U13" s="100">
        <f t="shared" ref="U13:Y13" si="1">SUM(U9:U12)</f>
        <v>25000</v>
      </c>
      <c r="V13" s="100">
        <f t="shared" si="1"/>
        <v>1</v>
      </c>
      <c r="W13" s="100">
        <f t="shared" si="1"/>
        <v>10000</v>
      </c>
      <c r="X13" s="100"/>
      <c r="Y13" s="127">
        <f t="shared" si="1"/>
        <v>2400</v>
      </c>
    </row>
    <row r="14" spans="1:35" ht="30" customHeight="1" thickBot="1">
      <c r="A14" s="167" t="s">
        <v>102</v>
      </c>
      <c r="B14" s="167"/>
      <c r="C14" s="167"/>
      <c r="D14" s="167"/>
      <c r="E14" s="167"/>
      <c r="F14" s="167"/>
      <c r="G14" s="167"/>
      <c r="H14" s="167"/>
      <c r="I14" s="167"/>
      <c r="J14" s="167"/>
      <c r="K14" s="167"/>
      <c r="L14" s="108"/>
      <c r="M14" s="78"/>
      <c r="N14" s="128"/>
      <c r="O14" s="78"/>
      <c r="P14" s="78"/>
      <c r="Q14" s="78"/>
      <c r="R14" s="78"/>
      <c r="S14" s="78"/>
      <c r="T14" s="78"/>
      <c r="U14" s="128"/>
      <c r="V14" s="78"/>
      <c r="W14" s="78"/>
      <c r="X14" s="78"/>
    </row>
    <row r="15" spans="1:35" ht="30" customHeight="1" thickBot="1">
      <c r="A15" s="27"/>
      <c r="B15" s="27"/>
      <c r="C15" s="32"/>
      <c r="D15" s="27"/>
      <c r="E15" s="27"/>
      <c r="F15" s="27"/>
      <c r="G15" s="27"/>
      <c r="H15" s="27"/>
      <c r="I15" s="27"/>
      <c r="J15" s="32"/>
      <c r="K15" s="32"/>
      <c r="L15" s="32"/>
      <c r="N15" s="129"/>
      <c r="O15" s="130"/>
      <c r="P15" s="168" t="s">
        <v>48</v>
      </c>
      <c r="Q15" s="169"/>
      <c r="R15" s="170">
        <f>SUM(L13,N13,P13,R13,O5)</f>
        <v>44233.599999999999</v>
      </c>
      <c r="S15" s="170"/>
      <c r="T15" s="171"/>
      <c r="U15" s="168" t="s">
        <v>103</v>
      </c>
      <c r="V15" s="172"/>
      <c r="W15" s="189">
        <f>SUM(S13,U13,W13,Y13,V5)</f>
        <v>41633.599999999999</v>
      </c>
      <c r="X15" s="170"/>
      <c r="Y15" s="171"/>
    </row>
    <row r="16" spans="1:35" ht="30" customHeight="1" thickBot="1">
      <c r="A16" s="27"/>
      <c r="B16" s="27"/>
      <c r="C16" s="32"/>
      <c r="D16" s="27"/>
      <c r="E16" s="27"/>
      <c r="F16" s="27"/>
      <c r="G16" s="27"/>
      <c r="H16" s="27"/>
      <c r="I16" s="27"/>
      <c r="J16" s="32"/>
      <c r="K16" s="32"/>
      <c r="L16" s="32"/>
      <c r="M16" s="79"/>
      <c r="N16" s="79"/>
      <c r="O16" s="79"/>
      <c r="P16" s="79"/>
      <c r="Q16" s="79"/>
      <c r="R16" s="79"/>
      <c r="S16" s="79"/>
      <c r="U16" s="168" t="s">
        <v>104</v>
      </c>
      <c r="V16" s="172"/>
      <c r="W16" s="189">
        <f>R15-W15</f>
        <v>2600</v>
      </c>
      <c r="X16" s="170"/>
      <c r="Y16" s="171"/>
    </row>
    <row r="17" spans="1:25" ht="30" customHeight="1" thickBot="1">
      <c r="A17" s="27"/>
      <c r="B17" s="27"/>
      <c r="C17" s="32"/>
      <c r="D17" s="27"/>
      <c r="E17" s="27"/>
      <c r="F17" s="27"/>
      <c r="G17" s="27"/>
      <c r="H17" s="27"/>
      <c r="I17" s="27"/>
      <c r="J17" s="32"/>
      <c r="K17" s="32"/>
      <c r="L17" s="79"/>
      <c r="M17" s="79"/>
      <c r="N17" s="79"/>
      <c r="O17" s="79"/>
      <c r="P17" s="79"/>
      <c r="Q17" s="30"/>
      <c r="R17" s="30"/>
      <c r="S17" s="30"/>
      <c r="T17" s="30"/>
      <c r="U17" s="80"/>
    </row>
    <row r="18" spans="1:25" ht="30" customHeight="1">
      <c r="A18" s="173" t="s">
        <v>105</v>
      </c>
      <c r="B18" s="174"/>
      <c r="C18" s="174"/>
      <c r="D18" s="174"/>
      <c r="E18" s="174"/>
      <c r="F18" s="174"/>
      <c r="G18" s="174"/>
      <c r="H18" s="174"/>
      <c r="I18" s="174"/>
      <c r="J18" s="174"/>
      <c r="K18" s="174"/>
      <c r="L18" s="175"/>
      <c r="M18" s="176" t="s">
        <v>106</v>
      </c>
      <c r="N18" s="174"/>
      <c r="O18" s="174"/>
      <c r="P18" s="174"/>
      <c r="Q18" s="174"/>
      <c r="R18" s="174"/>
      <c r="S18" s="174"/>
      <c r="T18" s="174"/>
      <c r="U18" s="174"/>
      <c r="V18" s="174"/>
      <c r="W18" s="174"/>
      <c r="X18" s="174"/>
      <c r="Y18" s="177"/>
    </row>
    <row r="19" spans="1:25" ht="30" customHeight="1">
      <c r="A19" s="131"/>
      <c r="B19" s="178"/>
      <c r="C19" s="179"/>
      <c r="D19" s="179"/>
      <c r="E19" s="179"/>
      <c r="F19" s="179"/>
      <c r="G19" s="179"/>
      <c r="H19" s="179"/>
      <c r="I19" s="179"/>
      <c r="J19" s="179"/>
      <c r="K19" s="179"/>
      <c r="L19" s="180"/>
      <c r="M19" s="181"/>
      <c r="N19" s="182"/>
      <c r="O19" s="182"/>
      <c r="P19" s="182"/>
      <c r="Q19" s="182"/>
      <c r="R19" s="182"/>
      <c r="S19" s="182"/>
      <c r="T19" s="182"/>
      <c r="U19" s="182"/>
      <c r="V19" s="182"/>
      <c r="W19" s="182"/>
      <c r="X19" s="182"/>
      <c r="Y19" s="187"/>
    </row>
    <row r="20" spans="1:25" ht="30" customHeight="1">
      <c r="A20" s="131"/>
      <c r="B20" s="181"/>
      <c r="C20" s="182"/>
      <c r="D20" s="182"/>
      <c r="E20" s="182"/>
      <c r="F20" s="182"/>
      <c r="G20" s="182"/>
      <c r="H20" s="182"/>
      <c r="I20" s="182"/>
      <c r="J20" s="182"/>
      <c r="K20" s="182"/>
      <c r="L20" s="183"/>
      <c r="M20" s="181"/>
      <c r="N20" s="182"/>
      <c r="O20" s="182"/>
      <c r="P20" s="182"/>
      <c r="Q20" s="182"/>
      <c r="R20" s="182"/>
      <c r="S20" s="182"/>
      <c r="T20" s="182"/>
      <c r="U20" s="182"/>
      <c r="V20" s="182"/>
      <c r="W20" s="182"/>
      <c r="X20" s="182"/>
      <c r="Y20" s="187"/>
    </row>
    <row r="21" spans="1:25" ht="30" customHeight="1">
      <c r="A21" s="131"/>
      <c r="B21" s="181"/>
      <c r="C21" s="182"/>
      <c r="D21" s="182"/>
      <c r="E21" s="182"/>
      <c r="F21" s="182"/>
      <c r="G21" s="182"/>
      <c r="H21" s="182"/>
      <c r="I21" s="182"/>
      <c r="J21" s="182"/>
      <c r="K21" s="182"/>
      <c r="L21" s="183"/>
      <c r="M21" s="181"/>
      <c r="N21" s="182"/>
      <c r="O21" s="182"/>
      <c r="P21" s="182"/>
      <c r="Q21" s="182"/>
      <c r="R21" s="182"/>
      <c r="S21" s="182"/>
      <c r="T21" s="182"/>
      <c r="U21" s="182"/>
      <c r="V21" s="182"/>
      <c r="W21" s="182"/>
      <c r="X21" s="182"/>
      <c r="Y21" s="187"/>
    </row>
    <row r="22" spans="1:25" ht="30" customHeight="1">
      <c r="A22" s="131"/>
      <c r="B22" s="181"/>
      <c r="C22" s="182"/>
      <c r="D22" s="182"/>
      <c r="E22" s="182"/>
      <c r="F22" s="182"/>
      <c r="G22" s="182"/>
      <c r="H22" s="182"/>
      <c r="I22" s="182"/>
      <c r="J22" s="182"/>
      <c r="K22" s="182"/>
      <c r="L22" s="183"/>
      <c r="M22" s="181"/>
      <c r="N22" s="182"/>
      <c r="O22" s="182"/>
      <c r="P22" s="182"/>
      <c r="Q22" s="182"/>
      <c r="R22" s="182"/>
      <c r="S22" s="182"/>
      <c r="T22" s="182"/>
      <c r="U22" s="182"/>
      <c r="V22" s="182"/>
      <c r="W22" s="182"/>
      <c r="X22" s="182"/>
      <c r="Y22" s="187"/>
    </row>
    <row r="23" spans="1:25" ht="30" customHeight="1">
      <c r="A23" s="131"/>
      <c r="B23" s="181"/>
      <c r="C23" s="182"/>
      <c r="D23" s="182"/>
      <c r="E23" s="182"/>
      <c r="F23" s="182"/>
      <c r="G23" s="182"/>
      <c r="H23" s="182"/>
      <c r="I23" s="182"/>
      <c r="J23" s="182"/>
      <c r="K23" s="182"/>
      <c r="L23" s="183"/>
      <c r="M23" s="181"/>
      <c r="N23" s="182"/>
      <c r="O23" s="182"/>
      <c r="P23" s="182"/>
      <c r="Q23" s="182"/>
      <c r="R23" s="182"/>
      <c r="S23" s="182"/>
      <c r="T23" s="182"/>
      <c r="U23" s="182"/>
      <c r="V23" s="182"/>
      <c r="W23" s="182"/>
      <c r="X23" s="182"/>
      <c r="Y23" s="187"/>
    </row>
    <row r="24" spans="1:25" ht="30" customHeight="1">
      <c r="A24" s="131"/>
      <c r="B24" s="181"/>
      <c r="C24" s="182"/>
      <c r="D24" s="182"/>
      <c r="E24" s="182"/>
      <c r="F24" s="182"/>
      <c r="G24" s="182"/>
      <c r="H24" s="182"/>
      <c r="I24" s="182"/>
      <c r="J24" s="182"/>
      <c r="K24" s="182"/>
      <c r="L24" s="183"/>
      <c r="M24" s="181"/>
      <c r="N24" s="182"/>
      <c r="O24" s="182"/>
      <c r="P24" s="182"/>
      <c r="Q24" s="182"/>
      <c r="R24" s="182"/>
      <c r="S24" s="182"/>
      <c r="T24" s="182"/>
      <c r="U24" s="182"/>
      <c r="V24" s="182"/>
      <c r="W24" s="182"/>
      <c r="X24" s="182"/>
      <c r="Y24" s="187"/>
    </row>
    <row r="25" spans="1:25" ht="30" customHeight="1">
      <c r="A25" s="131"/>
      <c r="B25" s="181"/>
      <c r="C25" s="182"/>
      <c r="D25" s="182"/>
      <c r="E25" s="182"/>
      <c r="F25" s="182"/>
      <c r="G25" s="182"/>
      <c r="H25" s="182"/>
      <c r="I25" s="182"/>
      <c r="J25" s="182"/>
      <c r="K25" s="182"/>
      <c r="L25" s="183"/>
      <c r="M25" s="181"/>
      <c r="N25" s="182"/>
      <c r="O25" s="182"/>
      <c r="P25" s="182"/>
      <c r="Q25" s="182"/>
      <c r="R25" s="182"/>
      <c r="S25" s="182"/>
      <c r="T25" s="182"/>
      <c r="U25" s="182"/>
      <c r="V25" s="182"/>
      <c r="W25" s="182"/>
      <c r="X25" s="182"/>
      <c r="Y25" s="187"/>
    </row>
    <row r="26" spans="1:25" ht="30" customHeight="1">
      <c r="A26" s="131"/>
      <c r="B26" s="181"/>
      <c r="C26" s="182"/>
      <c r="D26" s="182"/>
      <c r="E26" s="182"/>
      <c r="F26" s="182"/>
      <c r="G26" s="182"/>
      <c r="H26" s="182"/>
      <c r="I26" s="182"/>
      <c r="J26" s="182"/>
      <c r="K26" s="182"/>
      <c r="L26" s="183"/>
      <c r="M26" s="181"/>
      <c r="N26" s="182"/>
      <c r="O26" s="182"/>
      <c r="P26" s="182"/>
      <c r="Q26" s="182"/>
      <c r="R26" s="182"/>
      <c r="S26" s="182"/>
      <c r="T26" s="182"/>
      <c r="U26" s="182"/>
      <c r="V26" s="182"/>
      <c r="W26" s="182"/>
      <c r="X26" s="182"/>
      <c r="Y26" s="187"/>
    </row>
    <row r="27" spans="1:25" ht="30" customHeight="1">
      <c r="A27" s="131"/>
      <c r="B27" s="181"/>
      <c r="C27" s="182"/>
      <c r="D27" s="182"/>
      <c r="E27" s="182"/>
      <c r="F27" s="182"/>
      <c r="G27" s="182"/>
      <c r="H27" s="182"/>
      <c r="I27" s="182"/>
      <c r="J27" s="182"/>
      <c r="K27" s="182"/>
      <c r="L27" s="183"/>
      <c r="M27" s="181"/>
      <c r="N27" s="182"/>
      <c r="O27" s="182"/>
      <c r="P27" s="182"/>
      <c r="Q27" s="182"/>
      <c r="R27" s="182"/>
      <c r="S27" s="182"/>
      <c r="T27" s="182"/>
      <c r="U27" s="182"/>
      <c r="V27" s="182"/>
      <c r="W27" s="182"/>
      <c r="X27" s="182"/>
      <c r="Y27" s="187"/>
    </row>
    <row r="28" spans="1:25" ht="30" customHeight="1">
      <c r="A28" s="131"/>
      <c r="B28" s="181"/>
      <c r="C28" s="182"/>
      <c r="D28" s="182"/>
      <c r="E28" s="182"/>
      <c r="F28" s="182"/>
      <c r="G28" s="182"/>
      <c r="H28" s="182"/>
      <c r="I28" s="182"/>
      <c r="J28" s="182"/>
      <c r="K28" s="182"/>
      <c r="L28" s="183"/>
      <c r="M28" s="181"/>
      <c r="N28" s="182"/>
      <c r="O28" s="182"/>
      <c r="P28" s="182"/>
      <c r="Q28" s="182"/>
      <c r="R28" s="182"/>
      <c r="S28" s="182"/>
      <c r="T28" s="182"/>
      <c r="U28" s="182"/>
      <c r="V28" s="182"/>
      <c r="W28" s="182"/>
      <c r="X28" s="182"/>
      <c r="Y28" s="187"/>
    </row>
    <row r="29" spans="1:25" ht="30" customHeight="1" thickBot="1">
      <c r="A29" s="132"/>
      <c r="B29" s="184"/>
      <c r="C29" s="185"/>
      <c r="D29" s="185"/>
      <c r="E29" s="185"/>
      <c r="F29" s="185"/>
      <c r="G29" s="185"/>
      <c r="H29" s="185"/>
      <c r="I29" s="185"/>
      <c r="J29" s="185"/>
      <c r="K29" s="185"/>
      <c r="L29" s="186"/>
      <c r="M29" s="184"/>
      <c r="N29" s="185"/>
      <c r="O29" s="185"/>
      <c r="P29" s="185"/>
      <c r="Q29" s="185"/>
      <c r="R29" s="185"/>
      <c r="S29" s="185"/>
      <c r="T29" s="185"/>
      <c r="U29" s="185"/>
      <c r="V29" s="185"/>
      <c r="W29" s="185"/>
      <c r="X29" s="185"/>
      <c r="Y29" s="188"/>
    </row>
    <row r="30" spans="1:25" ht="30" customHeight="1">
      <c r="A30" s="166" t="s">
        <v>107</v>
      </c>
      <c r="B30" s="166"/>
      <c r="C30" s="166"/>
      <c r="D30" s="166"/>
      <c r="E30" s="166"/>
      <c r="F30" s="166"/>
      <c r="G30" s="166"/>
      <c r="H30" s="166"/>
      <c r="I30" s="166"/>
      <c r="J30" s="166"/>
      <c r="K30" s="166"/>
    </row>
    <row r="31" spans="1:25" ht="30" customHeight="1"/>
  </sheetData>
  <sheetProtection sheet="1" selectLockedCells="1" selectUnlockedCells="1"/>
  <protectedRanges>
    <protectedRange sqref="A9:B12 P9:P12 R9:R12 N10 M9:N9 M11:N12 D9:L12" name="範囲1"/>
    <protectedRange sqref="I6 K6" name="範囲1_1"/>
  </protectedRanges>
  <mergeCells count="32">
    <mergeCell ref="G2:H2"/>
    <mergeCell ref="I2:K2"/>
    <mergeCell ref="A1:U1"/>
    <mergeCell ref="A2:F2"/>
    <mergeCell ref="A13:H13"/>
    <mergeCell ref="A3:U3"/>
    <mergeCell ref="B5:D5"/>
    <mergeCell ref="L5:N5"/>
    <mergeCell ref="B6:D6"/>
    <mergeCell ref="Q6:R6"/>
    <mergeCell ref="S4:Y4"/>
    <mergeCell ref="S5:U5"/>
    <mergeCell ref="V5:Y5"/>
    <mergeCell ref="X6:Y6"/>
    <mergeCell ref="L4:R4"/>
    <mergeCell ref="O5:R5"/>
    <mergeCell ref="M6:N6"/>
    <mergeCell ref="O6:P6"/>
    <mergeCell ref="T6:U6"/>
    <mergeCell ref="V6:W6"/>
    <mergeCell ref="A30:K30"/>
    <mergeCell ref="A14:K14"/>
    <mergeCell ref="P15:Q15"/>
    <mergeCell ref="R15:T15"/>
    <mergeCell ref="U15:V15"/>
    <mergeCell ref="A18:L18"/>
    <mergeCell ref="M18:Y18"/>
    <mergeCell ref="B19:L29"/>
    <mergeCell ref="M19:Y29"/>
    <mergeCell ref="W15:Y15"/>
    <mergeCell ref="U16:V16"/>
    <mergeCell ref="W16:Y16"/>
  </mergeCells>
  <phoneticPr fontId="6"/>
  <conditionalFormatting sqref="A9:B12">
    <cfRule type="containsBlanks" dxfId="18" priority="3">
      <formula>LEN(TRIM(A9))=0</formula>
    </cfRule>
  </conditionalFormatting>
  <conditionalFormatting sqref="D9:K12">
    <cfRule type="containsBlanks" dxfId="17" priority="2">
      <formula>LEN(TRIM(D9))=0</formula>
    </cfRule>
  </conditionalFormatting>
  <conditionalFormatting sqref="I6 K6">
    <cfRule type="containsBlanks" dxfId="16" priority="4">
      <formula>LEN(TRIM(I6))=0</formula>
    </cfRule>
  </conditionalFormatting>
  <conditionalFormatting sqref="L9:N9 P9:P12 L10 N10 L11:N12">
    <cfRule type="containsBlanks" dxfId="15" priority="6">
      <formula>LEN(TRIM(L9))=0</formula>
    </cfRule>
  </conditionalFormatting>
  <conditionalFormatting sqref="R9:S12">
    <cfRule type="containsBlanks" dxfId="14" priority="5">
      <formula>LEN(TRIM(R9))=0</formula>
    </cfRule>
  </conditionalFormatting>
  <dataValidations count="2">
    <dataValidation type="list" allowBlank="1" showInputMessage="1" showErrorMessage="1" sqref="K9:K12" xr:uid="{5ADAE068-6F1B-43A4-95F6-43F3B0806CAA}">
      <formula1>"有,無"</formula1>
    </dataValidation>
    <dataValidation type="list" allowBlank="1" showInputMessage="1" showErrorMessage="1" sqref="I6 K6" xr:uid="{BF3C942D-E245-4BDF-BDF7-3ACAC1154863}">
      <formula1>"あり,なし"</formula1>
    </dataValidation>
  </dataValidations>
  <printOptions horizontalCentered="1"/>
  <pageMargins left="0.59055118110236215" right="0.59055118110236215" top="0.59055118110236215" bottom="0.59055118110236215" header="0.39370078740157483" footer="0.27559055118110237"/>
  <pageSetup paperSize="9" scale="35"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C3B227-0129-4629-A04D-A6A5E2B8ADDF}">
          <x14:formula1>
            <xm:f>'(参考)諸謝金・宿泊費'!$I$2:$BC$2</xm:f>
          </x14:formula1>
          <xm:sqref>I9:I12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2BF8A-BE01-4A0B-8B87-C2F1F85E6B44}">
  <sheetPr codeName="Sheet9">
    <tabColor rgb="FFFFFF00"/>
    <pageSetUpPr fitToPage="1"/>
  </sheetPr>
  <dimension ref="A1:AJ46"/>
  <sheetViews>
    <sheetView showZeros="0" view="pageBreakPreview" zoomScaleNormal="100" zoomScaleSheetLayoutView="100" workbookViewId="0">
      <selection sqref="A1:AI1"/>
    </sheetView>
  </sheetViews>
  <sheetFormatPr defaultColWidth="2.42578125" defaultRowHeight="15.75"/>
  <cols>
    <col min="1" max="16384" width="2.42578125" style="12"/>
  </cols>
  <sheetData>
    <row r="1" spans="1:36">
      <c r="A1" s="148" t="s">
        <v>0</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row>
    <row r="2" spans="1:36">
      <c r="A2" s="148" t="s">
        <v>1</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row>
    <row r="3" spans="1:36">
      <c r="B3" s="14"/>
    </row>
    <row r="4" spans="1:36">
      <c r="A4" s="160" t="s">
        <v>108</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row>
    <row r="5" spans="1:36">
      <c r="A5" s="22"/>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row>
    <row r="6" spans="1:36">
      <c r="B6" s="24"/>
      <c r="C6" s="24"/>
      <c r="D6" s="24"/>
      <c r="E6" s="24"/>
      <c r="F6" s="24"/>
      <c r="G6" s="24"/>
      <c r="H6" s="24"/>
      <c r="I6" s="24"/>
      <c r="J6" s="24"/>
      <c r="K6" s="24"/>
      <c r="L6" s="24"/>
      <c r="M6" s="24"/>
      <c r="N6" s="24"/>
      <c r="O6" s="24"/>
      <c r="P6" s="24"/>
      <c r="Q6" s="24"/>
      <c r="R6" s="162" t="s">
        <v>3</v>
      </c>
      <c r="S6" s="162"/>
      <c r="T6" s="162"/>
      <c r="U6" s="218"/>
      <c r="V6" s="218"/>
      <c r="W6" s="218"/>
      <c r="X6" s="218"/>
      <c r="Y6" s="218"/>
      <c r="Z6" s="218"/>
      <c r="AA6" s="218"/>
      <c r="AB6" s="218"/>
      <c r="AC6" s="218"/>
      <c r="AD6" s="218"/>
      <c r="AE6" s="218"/>
      <c r="AF6" s="218"/>
      <c r="AG6" s="218"/>
      <c r="AH6" s="218"/>
      <c r="AI6" s="24"/>
    </row>
    <row r="7" spans="1:36">
      <c r="B7" s="25"/>
      <c r="C7" s="26"/>
      <c r="D7" s="26"/>
      <c r="E7" s="26"/>
      <c r="F7" s="26"/>
      <c r="G7" s="26"/>
      <c r="H7" s="26"/>
      <c r="I7" s="26"/>
      <c r="J7" s="26"/>
      <c r="K7" s="26"/>
      <c r="L7" s="26"/>
      <c r="M7" s="26"/>
      <c r="N7" s="26"/>
      <c r="O7" s="26"/>
      <c r="P7" s="26"/>
      <c r="Q7" s="26"/>
      <c r="R7" s="162"/>
      <c r="S7" s="162"/>
      <c r="T7" s="162"/>
      <c r="U7" s="218"/>
      <c r="V7" s="218"/>
      <c r="W7" s="218"/>
      <c r="X7" s="218"/>
      <c r="Y7" s="218"/>
      <c r="Z7" s="218"/>
      <c r="AA7" s="218"/>
      <c r="AB7" s="218"/>
      <c r="AC7" s="218"/>
      <c r="AD7" s="218"/>
      <c r="AE7" s="218"/>
      <c r="AF7" s="218"/>
      <c r="AG7" s="218"/>
      <c r="AH7" s="218"/>
      <c r="AI7" s="26"/>
    </row>
    <row r="8" spans="1:36">
      <c r="B8" s="25"/>
      <c r="C8" s="26"/>
      <c r="D8" s="26"/>
      <c r="E8" s="26"/>
      <c r="F8" s="26"/>
      <c r="G8" s="26"/>
      <c r="H8" s="26"/>
      <c r="I8" s="26"/>
      <c r="J8" s="26"/>
      <c r="K8" s="26"/>
      <c r="L8" s="26"/>
      <c r="M8" s="26"/>
      <c r="N8" s="26"/>
      <c r="O8" s="26"/>
      <c r="P8" s="26"/>
      <c r="Q8" s="26"/>
      <c r="R8" s="162" t="s">
        <v>5</v>
      </c>
      <c r="S8" s="162"/>
      <c r="T8" s="162"/>
      <c r="U8" s="217"/>
      <c r="V8" s="217"/>
      <c r="W8" s="217"/>
      <c r="X8" s="217"/>
      <c r="Y8" s="217"/>
      <c r="Z8" s="217"/>
      <c r="AA8" s="217"/>
      <c r="AB8" s="217"/>
      <c r="AC8" s="217"/>
      <c r="AD8" s="217"/>
      <c r="AE8" s="217"/>
      <c r="AF8" s="217"/>
      <c r="AG8" s="217"/>
      <c r="AH8" s="217"/>
      <c r="AI8" s="26"/>
    </row>
    <row r="9" spans="1:36">
      <c r="B9" s="25"/>
      <c r="C9" s="26"/>
      <c r="D9" s="26"/>
      <c r="E9" s="26"/>
      <c r="F9" s="26"/>
      <c r="G9" s="26"/>
      <c r="H9" s="26"/>
      <c r="I9" s="26"/>
      <c r="J9" s="26"/>
      <c r="K9" s="26"/>
      <c r="L9" s="26"/>
      <c r="M9" s="26"/>
      <c r="N9" s="26"/>
      <c r="O9" s="26"/>
      <c r="P9" s="26"/>
      <c r="Q9" s="26"/>
      <c r="R9" s="26"/>
      <c r="S9" s="26"/>
      <c r="T9" s="26"/>
      <c r="U9" s="27"/>
      <c r="V9" s="27"/>
      <c r="W9" s="27"/>
      <c r="X9" s="27"/>
      <c r="Y9" s="27"/>
      <c r="Z9" s="27"/>
      <c r="AA9" s="27"/>
      <c r="AB9" s="27"/>
      <c r="AC9" s="27"/>
      <c r="AD9" s="27"/>
      <c r="AE9" s="27"/>
      <c r="AF9" s="27"/>
      <c r="AG9" s="27"/>
      <c r="AH9" s="27"/>
      <c r="AI9" s="27"/>
    </row>
    <row r="10" spans="1:36">
      <c r="B10" s="15">
        <v>1</v>
      </c>
      <c r="C10" s="148" t="s">
        <v>8</v>
      </c>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row>
    <row r="11" spans="1:36">
      <c r="C11" s="16" t="s">
        <v>9</v>
      </c>
      <c r="D11" s="138" t="s">
        <v>10</v>
      </c>
      <c r="E11" s="138"/>
      <c r="F11" s="138"/>
      <c r="G11" s="138"/>
      <c r="H11" s="138"/>
      <c r="I11" s="138"/>
      <c r="J11" s="12" t="s">
        <v>11</v>
      </c>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103"/>
    </row>
    <row r="12" spans="1:36">
      <c r="C12" s="12" t="s">
        <v>13</v>
      </c>
      <c r="D12" s="148" t="s">
        <v>14</v>
      </c>
      <c r="E12" s="148"/>
      <c r="F12" s="148"/>
      <c r="G12" s="148"/>
      <c r="H12" s="148"/>
      <c r="I12" s="148"/>
      <c r="J12" s="12" t="s">
        <v>11</v>
      </c>
      <c r="K12" s="215"/>
      <c r="L12" s="215"/>
      <c r="M12" s="215"/>
      <c r="N12" s="215"/>
      <c r="O12" s="215"/>
      <c r="P12" s="215"/>
      <c r="Q12" s="215"/>
      <c r="R12" s="9"/>
      <c r="S12" s="216"/>
      <c r="T12" s="216"/>
      <c r="U12" s="216"/>
      <c r="V12" s="12" t="str">
        <f>IF(S12="","","～")</f>
        <v/>
      </c>
      <c r="W12" s="216"/>
      <c r="X12" s="216"/>
      <c r="Y12" s="216"/>
    </row>
    <row r="13" spans="1:36">
      <c r="B13" s="14" t="s">
        <v>15</v>
      </c>
      <c r="K13" s="215"/>
      <c r="L13" s="215"/>
      <c r="M13" s="215"/>
      <c r="N13" s="215"/>
      <c r="O13" s="215"/>
      <c r="P13" s="215"/>
      <c r="Q13" s="215"/>
      <c r="R13" s="9"/>
      <c r="S13" s="216"/>
      <c r="T13" s="216"/>
      <c r="U13" s="216"/>
      <c r="V13" s="12" t="str">
        <f>IF(S13="","","～")</f>
        <v/>
      </c>
      <c r="W13" s="216"/>
      <c r="X13" s="216"/>
      <c r="Y13" s="216"/>
    </row>
    <row r="14" spans="1:36">
      <c r="B14" s="14"/>
      <c r="C14" s="12" t="s">
        <v>16</v>
      </c>
      <c r="D14" s="148" t="s">
        <v>17</v>
      </c>
      <c r="E14" s="148"/>
      <c r="F14" s="148"/>
      <c r="G14" s="148"/>
      <c r="H14" s="148"/>
      <c r="I14" s="148"/>
      <c r="J14" s="12" t="s">
        <v>11</v>
      </c>
      <c r="K14" s="152" t="s">
        <v>18</v>
      </c>
      <c r="L14" s="152"/>
      <c r="M14" s="152"/>
      <c r="N14" s="152"/>
      <c r="O14" s="212"/>
      <c r="P14" s="212"/>
      <c r="Q14" s="212"/>
      <c r="R14" s="212"/>
      <c r="S14" s="212"/>
      <c r="T14" s="212"/>
      <c r="U14" s="212"/>
      <c r="V14" s="212"/>
      <c r="W14" s="212"/>
      <c r="X14" s="212"/>
      <c r="Y14" s="212"/>
      <c r="Z14" s="212"/>
      <c r="AA14" s="212"/>
      <c r="AB14" s="212"/>
      <c r="AC14" s="212"/>
      <c r="AD14" s="212"/>
      <c r="AE14" s="212"/>
      <c r="AF14" s="212"/>
      <c r="AG14" s="212"/>
      <c r="AH14" s="212"/>
      <c r="AI14" s="212"/>
    </row>
    <row r="15" spans="1:36">
      <c r="B15" s="14"/>
      <c r="K15" s="152" t="s">
        <v>20</v>
      </c>
      <c r="L15" s="152"/>
      <c r="M15" s="152"/>
      <c r="N15" s="152"/>
      <c r="O15" s="212"/>
      <c r="P15" s="212"/>
      <c r="Q15" s="212"/>
      <c r="R15" s="212"/>
      <c r="S15" s="212"/>
      <c r="T15" s="212"/>
      <c r="U15" s="212"/>
      <c r="V15" s="212"/>
      <c r="W15" s="212"/>
      <c r="X15" s="212"/>
      <c r="Y15" s="212"/>
      <c r="Z15" s="212"/>
      <c r="AA15" s="212"/>
      <c r="AB15" s="212"/>
      <c r="AC15" s="212"/>
      <c r="AD15" s="212"/>
      <c r="AE15" s="212"/>
      <c r="AF15" s="212"/>
      <c r="AG15" s="212"/>
      <c r="AH15" s="212"/>
      <c r="AI15" s="212"/>
    </row>
    <row r="16" spans="1:36">
      <c r="B16" s="14"/>
      <c r="C16" s="12" t="s">
        <v>22</v>
      </c>
      <c r="D16" s="148" t="s">
        <v>23</v>
      </c>
      <c r="E16" s="148"/>
      <c r="F16" s="148"/>
      <c r="G16" s="148"/>
      <c r="H16" s="148"/>
      <c r="I16" s="148"/>
      <c r="J16" s="12" t="s">
        <v>11</v>
      </c>
      <c r="K16" s="213"/>
      <c r="L16" s="213"/>
      <c r="M16" s="213"/>
      <c r="N16" s="213"/>
      <c r="O16" s="213"/>
      <c r="P16" s="12" t="s">
        <v>24</v>
      </c>
      <c r="Q16" s="12" t="s">
        <v>25</v>
      </c>
    </row>
    <row r="17" spans="2:35">
      <c r="B17" s="14"/>
      <c r="C17" s="12" t="s">
        <v>26</v>
      </c>
      <c r="D17" s="148" t="s">
        <v>27</v>
      </c>
      <c r="E17" s="148"/>
      <c r="F17" s="148"/>
      <c r="G17" s="148"/>
      <c r="H17" s="148"/>
      <c r="I17" s="148"/>
      <c r="J17" s="12" t="s">
        <v>11</v>
      </c>
      <c r="K17" s="154" t="s">
        <v>28</v>
      </c>
      <c r="L17" s="154"/>
      <c r="M17" s="154"/>
      <c r="N17" s="210"/>
      <c r="O17" s="210"/>
      <c r="P17" s="210"/>
      <c r="Q17" s="210"/>
      <c r="R17" s="210"/>
      <c r="S17" s="210"/>
      <c r="T17" s="210"/>
      <c r="U17" s="210"/>
      <c r="V17" s="154" t="s">
        <v>30</v>
      </c>
      <c r="W17" s="154"/>
      <c r="X17" s="154"/>
      <c r="Y17" s="214"/>
      <c r="Z17" s="214"/>
      <c r="AA17" s="214"/>
      <c r="AB17" s="214"/>
      <c r="AC17" s="214"/>
      <c r="AD17" s="214"/>
      <c r="AE17" s="214"/>
      <c r="AF17" s="214"/>
      <c r="AG17" s="214"/>
      <c r="AH17" s="214"/>
      <c r="AI17" s="214"/>
    </row>
    <row r="18" spans="2:35">
      <c r="B18" s="14"/>
      <c r="K18" s="149" t="s">
        <v>109</v>
      </c>
      <c r="L18" s="149"/>
      <c r="M18" s="149"/>
      <c r="N18" s="210"/>
      <c r="O18" s="210"/>
      <c r="P18" s="210"/>
      <c r="Q18" s="210"/>
      <c r="R18" s="210"/>
      <c r="S18" s="210"/>
      <c r="T18" s="210"/>
      <c r="U18" s="210"/>
      <c r="V18" s="149" t="s">
        <v>33</v>
      </c>
      <c r="W18" s="149"/>
      <c r="X18" s="149"/>
      <c r="Y18" s="211"/>
      <c r="Z18" s="211"/>
      <c r="AA18" s="211"/>
      <c r="AB18" s="211"/>
      <c r="AC18" s="211"/>
      <c r="AD18" s="211"/>
      <c r="AE18" s="211"/>
      <c r="AF18" s="211"/>
      <c r="AG18" s="211"/>
      <c r="AH18" s="211"/>
      <c r="AI18" s="211"/>
    </row>
    <row r="19" spans="2:35">
      <c r="B19" s="14"/>
      <c r="K19" s="149" t="s">
        <v>110</v>
      </c>
      <c r="L19" s="149"/>
      <c r="M19" s="149"/>
      <c r="N19" s="210"/>
      <c r="O19" s="210"/>
      <c r="P19" s="210"/>
      <c r="Q19" s="210"/>
      <c r="R19" s="210"/>
      <c r="S19" s="210"/>
      <c r="T19" s="210"/>
      <c r="U19" s="210"/>
      <c r="V19" s="149" t="s">
        <v>34</v>
      </c>
      <c r="W19" s="149"/>
      <c r="X19" s="149"/>
      <c r="Y19" s="211"/>
      <c r="Z19" s="211"/>
      <c r="AA19" s="211"/>
      <c r="AB19" s="211"/>
      <c r="AC19" s="211"/>
      <c r="AD19" s="211"/>
      <c r="AE19" s="211"/>
      <c r="AF19" s="211"/>
      <c r="AG19" s="211"/>
      <c r="AH19" s="211"/>
      <c r="AI19" s="211"/>
    </row>
    <row r="20" spans="2:35">
      <c r="B20" s="14"/>
      <c r="C20" s="12" t="s">
        <v>35</v>
      </c>
    </row>
    <row r="21" spans="2:35">
      <c r="D21" s="139" t="s">
        <v>36</v>
      </c>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row>
    <row r="22" spans="2:35">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row>
    <row r="23" spans="2:35">
      <c r="B23" s="14"/>
      <c r="C23" s="12" t="s">
        <v>37</v>
      </c>
    </row>
    <row r="24" spans="2:35">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17"/>
    </row>
    <row r="25" spans="2:35">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17"/>
    </row>
    <row r="26" spans="2:35">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17"/>
    </row>
    <row r="27" spans="2:35">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17"/>
    </row>
    <row r="28" spans="2:35">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17"/>
    </row>
    <row r="29" spans="2:35">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17"/>
    </row>
    <row r="30" spans="2:35" s="10" customFormat="1"/>
    <row r="31" spans="2:35">
      <c r="B31" s="15">
        <v>2</v>
      </c>
      <c r="C31" s="148" t="s">
        <v>40</v>
      </c>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row>
    <row r="32" spans="2:35">
      <c r="C32" s="139" t="s">
        <v>41</v>
      </c>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I32" s="17"/>
    </row>
    <row r="33" spans="1:35">
      <c r="AH33" s="20"/>
      <c r="AI33" s="17"/>
    </row>
    <row r="34" spans="1:35">
      <c r="B34" s="15">
        <v>3</v>
      </c>
      <c r="C34" s="148" t="s">
        <v>43</v>
      </c>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row>
    <row r="35" spans="1:35">
      <c r="C35" s="147" t="s">
        <v>44</v>
      </c>
      <c r="D35" s="147"/>
      <c r="E35" s="147"/>
      <c r="F35" s="147"/>
      <c r="G35" s="147"/>
      <c r="H35" s="147"/>
      <c r="I35" s="147"/>
      <c r="J35" s="137">
        <f>SUM(M36:O41)</f>
        <v>0</v>
      </c>
      <c r="K35" s="137"/>
      <c r="L35" s="137"/>
      <c r="M35" s="137"/>
      <c r="N35" s="144" t="s">
        <v>45</v>
      </c>
      <c r="O35" s="144"/>
      <c r="P35" s="144"/>
      <c r="Q35" s="144"/>
      <c r="R35" s="144"/>
      <c r="S35" s="144"/>
      <c r="T35" s="144"/>
      <c r="U35" s="144"/>
      <c r="V35" s="146">
        <f>SUM(V36:X41)</f>
        <v>0</v>
      </c>
      <c r="W35" s="146"/>
      <c r="X35" s="146"/>
      <c r="Y35" s="146"/>
      <c r="Z35" s="144" t="s">
        <v>46</v>
      </c>
      <c r="AA35" s="144"/>
      <c r="AB35" s="144"/>
      <c r="AC35" s="144"/>
      <c r="AD35" s="144"/>
      <c r="AE35" s="146">
        <f>SUM(AE36:AG41)</f>
        <v>0</v>
      </c>
      <c r="AF35" s="146"/>
      <c r="AG35" s="146"/>
      <c r="AH35" s="146"/>
    </row>
    <row r="36" spans="1:35">
      <c r="D36" s="142" t="s">
        <v>47</v>
      </c>
      <c r="E36" s="142"/>
      <c r="F36" s="142"/>
      <c r="G36" s="143" t="s">
        <v>48</v>
      </c>
      <c r="H36" s="143"/>
      <c r="I36" s="143"/>
      <c r="J36" s="143"/>
      <c r="K36" s="143"/>
      <c r="L36" s="143"/>
      <c r="M36" s="208"/>
      <c r="N36" s="208"/>
      <c r="O36" s="208"/>
      <c r="P36" s="143" t="s">
        <v>49</v>
      </c>
      <c r="Q36" s="143"/>
      <c r="R36" s="143"/>
      <c r="S36" s="143"/>
      <c r="T36" s="143"/>
      <c r="U36" s="143"/>
      <c r="V36" s="208"/>
      <c r="W36" s="208"/>
      <c r="X36" s="208"/>
      <c r="Z36" s="144" t="s">
        <v>46</v>
      </c>
      <c r="AA36" s="144"/>
      <c r="AB36" s="144"/>
      <c r="AC36" s="144"/>
      <c r="AD36" s="144"/>
      <c r="AE36" s="137">
        <f t="shared" ref="AE36:AE41" si="0">M36-V36</f>
        <v>0</v>
      </c>
      <c r="AF36" s="137"/>
      <c r="AG36" s="137"/>
      <c r="AI36" s="17"/>
    </row>
    <row r="37" spans="1:35">
      <c r="D37" s="142" t="s">
        <v>50</v>
      </c>
      <c r="E37" s="142"/>
      <c r="F37" s="142"/>
      <c r="G37" s="143" t="s">
        <v>48</v>
      </c>
      <c r="H37" s="143"/>
      <c r="I37" s="143"/>
      <c r="J37" s="143"/>
      <c r="K37" s="143"/>
      <c r="L37" s="143"/>
      <c r="M37" s="208"/>
      <c r="N37" s="208"/>
      <c r="O37" s="208"/>
      <c r="P37" s="143" t="s">
        <v>49</v>
      </c>
      <c r="Q37" s="143"/>
      <c r="R37" s="143"/>
      <c r="S37" s="143"/>
      <c r="T37" s="143"/>
      <c r="U37" s="143"/>
      <c r="V37" s="208"/>
      <c r="W37" s="208"/>
      <c r="X37" s="208"/>
      <c r="Z37" s="144" t="s">
        <v>46</v>
      </c>
      <c r="AA37" s="144"/>
      <c r="AB37" s="144"/>
      <c r="AC37" s="144"/>
      <c r="AD37" s="144"/>
      <c r="AE37" s="137">
        <f t="shared" si="0"/>
        <v>0</v>
      </c>
      <c r="AF37" s="137"/>
      <c r="AG37" s="137"/>
      <c r="AI37" s="17"/>
    </row>
    <row r="38" spans="1:35">
      <c r="D38" s="142" t="s">
        <v>51</v>
      </c>
      <c r="E38" s="142"/>
      <c r="F38" s="142"/>
      <c r="G38" s="143" t="s">
        <v>48</v>
      </c>
      <c r="H38" s="143"/>
      <c r="I38" s="143"/>
      <c r="J38" s="143"/>
      <c r="K38" s="143"/>
      <c r="L38" s="143"/>
      <c r="M38" s="208"/>
      <c r="N38" s="208"/>
      <c r="O38" s="208"/>
      <c r="P38" s="143" t="s">
        <v>49</v>
      </c>
      <c r="Q38" s="143"/>
      <c r="R38" s="143"/>
      <c r="S38" s="143"/>
      <c r="T38" s="143"/>
      <c r="U38" s="143"/>
      <c r="V38" s="208"/>
      <c r="W38" s="208"/>
      <c r="X38" s="208"/>
      <c r="Z38" s="144" t="s">
        <v>46</v>
      </c>
      <c r="AA38" s="144"/>
      <c r="AB38" s="144"/>
      <c r="AC38" s="144"/>
      <c r="AD38" s="144"/>
      <c r="AE38" s="137">
        <f t="shared" si="0"/>
        <v>0</v>
      </c>
      <c r="AF38" s="137"/>
      <c r="AG38" s="137"/>
      <c r="AI38" s="17"/>
    </row>
    <row r="39" spans="1:35">
      <c r="D39" s="142" t="s">
        <v>52</v>
      </c>
      <c r="E39" s="142"/>
      <c r="F39" s="142"/>
      <c r="G39" s="143" t="s">
        <v>48</v>
      </c>
      <c r="H39" s="143"/>
      <c r="I39" s="143"/>
      <c r="J39" s="143"/>
      <c r="K39" s="143"/>
      <c r="L39" s="143"/>
      <c r="M39" s="208"/>
      <c r="N39" s="208"/>
      <c r="O39" s="208"/>
      <c r="P39" s="143" t="s">
        <v>49</v>
      </c>
      <c r="Q39" s="143"/>
      <c r="R39" s="143"/>
      <c r="S39" s="143"/>
      <c r="T39" s="143"/>
      <c r="U39" s="143"/>
      <c r="V39" s="208"/>
      <c r="W39" s="208"/>
      <c r="X39" s="208"/>
      <c r="Z39" s="144" t="s">
        <v>46</v>
      </c>
      <c r="AA39" s="144"/>
      <c r="AB39" s="144"/>
      <c r="AC39" s="144"/>
      <c r="AD39" s="144"/>
      <c r="AE39" s="137">
        <f t="shared" si="0"/>
        <v>0</v>
      </c>
      <c r="AF39" s="137"/>
      <c r="AG39" s="137"/>
      <c r="AI39" s="17"/>
    </row>
    <row r="40" spans="1:35">
      <c r="D40" s="142" t="s">
        <v>53</v>
      </c>
      <c r="E40" s="142"/>
      <c r="F40" s="142"/>
      <c r="G40" s="143" t="s">
        <v>48</v>
      </c>
      <c r="H40" s="143"/>
      <c r="I40" s="143"/>
      <c r="J40" s="143"/>
      <c r="K40" s="143"/>
      <c r="L40" s="143"/>
      <c r="M40" s="137">
        <f>SUM('A(車)'!R23,'B(車)'!R23,'Ｃ(車)'!R23)-M41</f>
        <v>0</v>
      </c>
      <c r="N40" s="137"/>
      <c r="O40" s="137"/>
      <c r="P40" s="143" t="s">
        <v>49</v>
      </c>
      <c r="Q40" s="143"/>
      <c r="R40" s="143"/>
      <c r="S40" s="143"/>
      <c r="T40" s="143"/>
      <c r="U40" s="143"/>
      <c r="V40" s="137">
        <f>SUM('A(車)'!W23,'B(車)'!W23,'Ｃ(車)'!W23)-V41</f>
        <v>0</v>
      </c>
      <c r="W40" s="137"/>
      <c r="X40" s="137"/>
      <c r="Z40" s="144" t="s">
        <v>46</v>
      </c>
      <c r="AA40" s="144"/>
      <c r="AB40" s="144"/>
      <c r="AC40" s="144"/>
      <c r="AD40" s="144"/>
      <c r="AE40" s="137">
        <f t="shared" si="0"/>
        <v>0</v>
      </c>
      <c r="AF40" s="137"/>
      <c r="AG40" s="137"/>
      <c r="AI40" s="17"/>
    </row>
    <row r="41" spans="1:35">
      <c r="C41" s="18"/>
      <c r="D41" s="142" t="s">
        <v>54</v>
      </c>
      <c r="E41" s="142"/>
      <c r="F41" s="142"/>
      <c r="G41" s="143" t="s">
        <v>48</v>
      </c>
      <c r="H41" s="143"/>
      <c r="I41" s="143"/>
      <c r="J41" s="143"/>
      <c r="K41" s="143"/>
      <c r="L41" s="143"/>
      <c r="M41" s="137">
        <f>SUM('A(車)'!N21,'B(車)'!N21,'Ｃ(車)'!N21)</f>
        <v>0</v>
      </c>
      <c r="N41" s="137"/>
      <c r="O41" s="137"/>
      <c r="P41" s="143" t="s">
        <v>49</v>
      </c>
      <c r="Q41" s="143"/>
      <c r="R41" s="143"/>
      <c r="S41" s="143"/>
      <c r="T41" s="143"/>
      <c r="U41" s="143"/>
      <c r="V41" s="137">
        <f>SUM('A(車)'!U21,'B(車)'!U21,'Ｃ(車)'!U21)</f>
        <v>0</v>
      </c>
      <c r="W41" s="137"/>
      <c r="X41" s="137"/>
      <c r="Z41" s="144" t="s">
        <v>46</v>
      </c>
      <c r="AA41" s="144"/>
      <c r="AB41" s="144"/>
      <c r="AC41" s="144"/>
      <c r="AD41" s="144"/>
      <c r="AE41" s="137">
        <f t="shared" si="0"/>
        <v>0</v>
      </c>
      <c r="AF41" s="137"/>
      <c r="AG41" s="137"/>
    </row>
    <row r="42" spans="1:35">
      <c r="C42" s="18"/>
      <c r="D42" s="138" t="s">
        <v>55</v>
      </c>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row>
    <row r="43" spans="1:35">
      <c r="D43" s="139" t="s">
        <v>111</v>
      </c>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7"/>
    </row>
    <row r="44" spans="1:35">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row>
    <row r="45" spans="1:35">
      <c r="A45" s="140" t="s">
        <v>57</v>
      </c>
      <c r="B45" s="140"/>
      <c r="C45" s="141" t="s">
        <v>58</v>
      </c>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row>
    <row r="46" spans="1:35">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row>
  </sheetData>
  <sheetProtection sheet="1" objects="1" scenarios="1" selectLockedCells="1"/>
  <protectedRanges>
    <protectedRange sqref="K11:AJ11 K12:Q13 S12:U13 W12:Y13 O14:AI15 K16:O16 Y17:AI19 D24:AH29 M36:O39 V36:X39 N17:U19" name="範囲1"/>
    <protectedRange sqref="U6:AH8" name="範囲1_1"/>
  </protectedRanges>
  <mergeCells count="94">
    <mergeCell ref="U8:AH8"/>
    <mergeCell ref="A1:AI1"/>
    <mergeCell ref="A4:AI4"/>
    <mergeCell ref="U6:AH7"/>
    <mergeCell ref="A2:AI2"/>
    <mergeCell ref="R6:T7"/>
    <mergeCell ref="R8:T8"/>
    <mergeCell ref="C10:AI10"/>
    <mergeCell ref="D11:I11"/>
    <mergeCell ref="D12:I12"/>
    <mergeCell ref="K12:Q12"/>
    <mergeCell ref="S12:U12"/>
    <mergeCell ref="W12:Y12"/>
    <mergeCell ref="K11:AI11"/>
    <mergeCell ref="K13:Q13"/>
    <mergeCell ref="S13:U13"/>
    <mergeCell ref="W13:Y13"/>
    <mergeCell ref="D14:I14"/>
    <mergeCell ref="K14:N14"/>
    <mergeCell ref="O14:AI14"/>
    <mergeCell ref="K15:N15"/>
    <mergeCell ref="O15:AI15"/>
    <mergeCell ref="D16:I16"/>
    <mergeCell ref="K16:O16"/>
    <mergeCell ref="D17:I17"/>
    <mergeCell ref="K17:M17"/>
    <mergeCell ref="N17:U17"/>
    <mergeCell ref="V17:X17"/>
    <mergeCell ref="Y17:AI17"/>
    <mergeCell ref="K18:M18"/>
    <mergeCell ref="N18:U18"/>
    <mergeCell ref="V18:X18"/>
    <mergeCell ref="Y18:AI18"/>
    <mergeCell ref="K19:M19"/>
    <mergeCell ref="N19:U19"/>
    <mergeCell ref="V19:X19"/>
    <mergeCell ref="Y19:AI19"/>
    <mergeCell ref="D21:AI22"/>
    <mergeCell ref="D24:AH29"/>
    <mergeCell ref="C31:AI31"/>
    <mergeCell ref="C32:AG32"/>
    <mergeCell ref="C34:AI34"/>
    <mergeCell ref="AE35:AH35"/>
    <mergeCell ref="D36:F36"/>
    <mergeCell ref="G36:L36"/>
    <mergeCell ref="M36:O36"/>
    <mergeCell ref="P36:U36"/>
    <mergeCell ref="V36:X36"/>
    <mergeCell ref="Z36:AD36"/>
    <mergeCell ref="AE36:AG36"/>
    <mergeCell ref="C35:I35"/>
    <mergeCell ref="J35:M35"/>
    <mergeCell ref="N35:U35"/>
    <mergeCell ref="V35:Y35"/>
    <mergeCell ref="Z35:AD35"/>
    <mergeCell ref="AE37:AG37"/>
    <mergeCell ref="D38:F38"/>
    <mergeCell ref="G38:L38"/>
    <mergeCell ref="M38:O38"/>
    <mergeCell ref="P38:U38"/>
    <mergeCell ref="V38:X38"/>
    <mergeCell ref="Z38:AD38"/>
    <mergeCell ref="AE38:AG38"/>
    <mergeCell ref="D37:F37"/>
    <mergeCell ref="G37:L37"/>
    <mergeCell ref="M37:O37"/>
    <mergeCell ref="P37:U37"/>
    <mergeCell ref="V37:X37"/>
    <mergeCell ref="Z37:AD37"/>
    <mergeCell ref="AE39:AG39"/>
    <mergeCell ref="D40:F40"/>
    <mergeCell ref="G40:L40"/>
    <mergeCell ref="M40:O40"/>
    <mergeCell ref="P40:U40"/>
    <mergeCell ref="V40:X40"/>
    <mergeCell ref="Z40:AD40"/>
    <mergeCell ref="AE40:AG40"/>
    <mergeCell ref="D39:F39"/>
    <mergeCell ref="G39:L39"/>
    <mergeCell ref="M39:O39"/>
    <mergeCell ref="P39:U39"/>
    <mergeCell ref="V39:X39"/>
    <mergeCell ref="Z39:AD39"/>
    <mergeCell ref="AE41:AG41"/>
    <mergeCell ref="D42:AG42"/>
    <mergeCell ref="D43:AH43"/>
    <mergeCell ref="A45:B45"/>
    <mergeCell ref="C45:AI46"/>
    <mergeCell ref="D41:F41"/>
    <mergeCell ref="G41:L41"/>
    <mergeCell ref="M41:O41"/>
    <mergeCell ref="P41:U41"/>
    <mergeCell ref="V41:X41"/>
    <mergeCell ref="Z41:AD41"/>
  </mergeCells>
  <phoneticPr fontId="6"/>
  <conditionalFormatting sqref="K11">
    <cfRule type="containsBlanks" dxfId="13" priority="2">
      <formula>LEN(TRIM(K11))=0</formula>
    </cfRule>
  </conditionalFormatting>
  <conditionalFormatting sqref="K12:Q13 S12:U13 W12:Y13 O14:AI15 K16:O16 N17:U19 Y17:AI19 D24:AH29 M36:O39 V36:X39">
    <cfRule type="containsBlanks" dxfId="12" priority="3">
      <formula>LEN(TRIM(D12))=0</formula>
    </cfRule>
  </conditionalFormatting>
  <conditionalFormatting sqref="U6:AH8">
    <cfRule type="containsBlanks" dxfId="11" priority="1">
      <formula>LEN(TRIM(U6))=0</formula>
    </cfRule>
  </conditionalFormatting>
  <dataValidations count="1">
    <dataValidation type="list" allowBlank="1" showInputMessage="1" showErrorMessage="1" sqref="M2:T2" xr:uid="{AE76E845-9A97-479E-B0CC-1F595B0AD6E5}">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90F2F4C-1C7A-4995-A5A9-A0D599E99FF6}">
          <x14:formula1>
            <xm:f>'(参考)諸謝金・宿泊費'!$B$3:$B$25</xm:f>
          </x14:formula1>
          <xm:sqref>N17:U19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97095-4D55-4EAB-8CAD-2758D5457A7F}">
  <sheetPr codeName="Sheet10">
    <tabColor rgb="FFFFFF00"/>
    <pageSetUpPr fitToPage="1"/>
  </sheetPr>
  <dimension ref="A1:AI47"/>
  <sheetViews>
    <sheetView showZeros="0" view="pageBreakPreview" zoomScale="70" zoomScaleNormal="100" zoomScaleSheetLayoutView="70" workbookViewId="0">
      <selection sqref="A1:U1"/>
    </sheetView>
  </sheetViews>
  <sheetFormatPr defaultColWidth="2.42578125" defaultRowHeight="30" customHeight="1"/>
  <cols>
    <col min="1" max="1" width="7.85546875" style="10" bestFit="1" customWidth="1"/>
    <col min="2" max="2" width="7.7109375" style="10" bestFit="1" customWidth="1"/>
    <col min="3" max="3" width="4.28515625" style="13" bestFit="1" customWidth="1"/>
    <col min="4" max="4" width="7.7109375" style="10" bestFit="1" customWidth="1"/>
    <col min="5" max="5" width="12.42578125" style="10" customWidth="1"/>
    <col min="6" max="6" width="18.7109375" style="10" customWidth="1"/>
    <col min="7" max="7" width="12.42578125" style="10" customWidth="1"/>
    <col min="8" max="8" width="18.7109375" style="10" customWidth="1"/>
    <col min="9" max="9" width="8.85546875" style="10" customWidth="1"/>
    <col min="10" max="10" width="8.85546875" style="13" customWidth="1"/>
    <col min="11" max="11" width="9.42578125" style="13" bestFit="1" customWidth="1"/>
    <col min="12" max="12" width="9.42578125" style="13" customWidth="1"/>
    <col min="13" max="23" width="10" style="10" customWidth="1"/>
    <col min="24" max="25" width="9.85546875" style="10" customWidth="1"/>
    <col min="26" max="16384" width="2.42578125" style="10"/>
  </cols>
  <sheetData>
    <row r="1" spans="1:35" ht="15.75">
      <c r="A1" s="148" t="s">
        <v>0</v>
      </c>
      <c r="B1" s="148"/>
      <c r="C1" s="148"/>
      <c r="D1" s="148"/>
      <c r="E1" s="148"/>
      <c r="F1" s="148"/>
      <c r="G1" s="148"/>
      <c r="H1" s="148"/>
      <c r="I1" s="148"/>
      <c r="J1" s="148"/>
      <c r="K1" s="148"/>
      <c r="L1" s="148"/>
      <c r="M1" s="148"/>
      <c r="N1" s="148"/>
      <c r="O1" s="148"/>
      <c r="P1" s="148"/>
      <c r="Q1" s="148"/>
      <c r="R1" s="148"/>
      <c r="S1" s="148"/>
      <c r="T1" s="148"/>
      <c r="U1" s="148"/>
    </row>
    <row r="2" spans="1:35" ht="15.75">
      <c r="A2" s="148" t="s">
        <v>1</v>
      </c>
      <c r="B2" s="148"/>
      <c r="C2" s="148"/>
      <c r="D2" s="148"/>
      <c r="E2" s="148"/>
      <c r="F2" s="148"/>
      <c r="G2" s="190"/>
      <c r="H2" s="190"/>
      <c r="I2" s="190"/>
      <c r="J2" s="190"/>
      <c r="K2" s="190"/>
      <c r="L2" s="19"/>
      <c r="M2" s="19"/>
      <c r="N2" s="19"/>
      <c r="O2" s="19"/>
      <c r="P2" s="19"/>
      <c r="Q2" s="19"/>
      <c r="R2" s="19"/>
      <c r="S2" s="19"/>
      <c r="T2" s="19"/>
      <c r="U2" s="19"/>
      <c r="V2" s="11"/>
      <c r="W2" s="11"/>
      <c r="X2" s="11"/>
      <c r="Y2" s="11"/>
      <c r="Z2" s="11"/>
      <c r="AA2" s="11"/>
      <c r="AB2" s="11"/>
      <c r="AC2" s="11"/>
      <c r="AD2" s="11"/>
      <c r="AE2" s="11"/>
      <c r="AF2" s="11"/>
      <c r="AG2" s="11"/>
      <c r="AH2" s="11"/>
      <c r="AI2" s="28"/>
    </row>
    <row r="3" spans="1:35" ht="16.5" thickBot="1">
      <c r="A3" s="194" t="s">
        <v>112</v>
      </c>
      <c r="B3" s="160"/>
      <c r="C3" s="160"/>
      <c r="D3" s="160"/>
      <c r="E3" s="160"/>
      <c r="F3" s="160"/>
      <c r="G3" s="160"/>
      <c r="H3" s="160"/>
      <c r="I3" s="160"/>
      <c r="J3" s="160"/>
      <c r="K3" s="160"/>
      <c r="L3" s="160"/>
      <c r="M3" s="160"/>
      <c r="N3" s="160"/>
      <c r="O3" s="160"/>
      <c r="P3" s="160"/>
      <c r="Q3" s="160"/>
      <c r="R3" s="160"/>
      <c r="S3" s="160"/>
      <c r="T3" s="160"/>
      <c r="U3" s="160"/>
      <c r="V3" s="160"/>
      <c r="W3" s="160"/>
      <c r="X3" s="160"/>
    </row>
    <row r="4" spans="1:35" ht="30" customHeight="1">
      <c r="E4" s="29"/>
      <c r="F4" s="29"/>
      <c r="I4" s="117"/>
      <c r="J4" s="117"/>
      <c r="K4" s="118"/>
      <c r="L4" s="205" t="s">
        <v>60</v>
      </c>
      <c r="M4" s="206"/>
      <c r="N4" s="206"/>
      <c r="O4" s="206"/>
      <c r="P4" s="206"/>
      <c r="Q4" s="206"/>
      <c r="R4" s="207"/>
      <c r="S4" s="199" t="s">
        <v>61</v>
      </c>
      <c r="T4" s="200"/>
      <c r="U4" s="200"/>
      <c r="V4" s="200"/>
      <c r="W4" s="200"/>
      <c r="X4" s="200"/>
      <c r="Y4" s="201"/>
    </row>
    <row r="5" spans="1:35" ht="30" customHeight="1" thickBot="1">
      <c r="A5" s="31" t="s">
        <v>62</v>
      </c>
      <c r="B5" s="219">
        <f>'報告書(車)'!Y17</f>
        <v>0</v>
      </c>
      <c r="C5" s="219"/>
      <c r="D5" s="219"/>
      <c r="E5" s="27"/>
      <c r="F5" s="27"/>
      <c r="L5" s="196" t="s">
        <v>63</v>
      </c>
      <c r="M5" s="197"/>
      <c r="N5" s="197"/>
      <c r="O5" s="203">
        <f>J21*18</f>
        <v>0</v>
      </c>
      <c r="P5" s="203"/>
      <c r="Q5" s="203"/>
      <c r="R5" s="204"/>
      <c r="S5" s="196" t="s">
        <v>63</v>
      </c>
      <c r="T5" s="197"/>
      <c r="U5" s="197"/>
      <c r="V5" s="202">
        <f>O5</f>
        <v>0</v>
      </c>
      <c r="W5" s="203"/>
      <c r="X5" s="203"/>
      <c r="Y5" s="204"/>
    </row>
    <row r="6" spans="1:35" ht="30" customHeight="1" thickBot="1">
      <c r="A6" s="31" t="s">
        <v>64</v>
      </c>
      <c r="B6" s="219">
        <f>'報告書(車)'!N17</f>
        <v>0</v>
      </c>
      <c r="C6" s="219"/>
      <c r="D6" s="219"/>
      <c r="E6" s="27"/>
      <c r="F6" s="27"/>
      <c r="G6" s="27"/>
      <c r="H6" s="119" t="s">
        <v>65</v>
      </c>
      <c r="I6" s="120" t="s">
        <v>66</v>
      </c>
      <c r="J6" s="121" t="s">
        <v>67</v>
      </c>
      <c r="K6" s="122" t="s">
        <v>66</v>
      </c>
      <c r="L6" s="40" t="s">
        <v>68</v>
      </c>
      <c r="M6" s="163" t="s">
        <v>69</v>
      </c>
      <c r="N6" s="164"/>
      <c r="O6" s="163" t="s">
        <v>70</v>
      </c>
      <c r="P6" s="164"/>
      <c r="Q6" s="163" t="s">
        <v>71</v>
      </c>
      <c r="R6" s="198"/>
      <c r="S6" s="40" t="s">
        <v>68</v>
      </c>
      <c r="T6" s="165" t="s">
        <v>69</v>
      </c>
      <c r="U6" s="164"/>
      <c r="V6" s="163" t="s">
        <v>113</v>
      </c>
      <c r="W6" s="164"/>
      <c r="X6" s="163" t="s">
        <v>71</v>
      </c>
      <c r="Y6" s="198"/>
    </row>
    <row r="7" spans="1:35" ht="30" customHeight="1">
      <c r="A7" s="33" t="s">
        <v>73</v>
      </c>
      <c r="B7" s="34" t="s">
        <v>74</v>
      </c>
      <c r="C7" s="35" t="s">
        <v>75</v>
      </c>
      <c r="D7" s="36" t="s">
        <v>76</v>
      </c>
      <c r="E7" s="37" t="s">
        <v>77</v>
      </c>
      <c r="F7" s="37" t="s">
        <v>78</v>
      </c>
      <c r="G7" s="38" t="s">
        <v>79</v>
      </c>
      <c r="H7" s="37" t="s">
        <v>78</v>
      </c>
      <c r="I7" s="37" t="s">
        <v>80</v>
      </c>
      <c r="J7" s="39" t="s">
        <v>81</v>
      </c>
      <c r="K7" s="39" t="s">
        <v>82</v>
      </c>
      <c r="L7" s="109" t="s">
        <v>83</v>
      </c>
      <c r="M7" s="104" t="s">
        <v>84</v>
      </c>
      <c r="N7" s="41" t="s">
        <v>83</v>
      </c>
      <c r="O7" s="41" t="s">
        <v>86</v>
      </c>
      <c r="P7" s="41" t="s">
        <v>83</v>
      </c>
      <c r="Q7" s="41" t="s">
        <v>86</v>
      </c>
      <c r="R7" s="110" t="s">
        <v>87</v>
      </c>
      <c r="S7" s="109" t="s">
        <v>83</v>
      </c>
      <c r="T7" s="104" t="s">
        <v>84</v>
      </c>
      <c r="U7" s="41" t="s">
        <v>87</v>
      </c>
      <c r="V7" s="41" t="s">
        <v>86</v>
      </c>
      <c r="W7" s="41" t="s">
        <v>88</v>
      </c>
      <c r="X7" s="41" t="s">
        <v>86</v>
      </c>
      <c r="Y7" s="110" t="s">
        <v>87</v>
      </c>
    </row>
    <row r="8" spans="1:35" s="51" customFormat="1" ht="15.75">
      <c r="A8" s="42"/>
      <c r="B8" s="43"/>
      <c r="C8" s="44"/>
      <c r="D8" s="45"/>
      <c r="E8" s="46"/>
      <c r="F8" s="46"/>
      <c r="G8" s="47"/>
      <c r="H8" s="46"/>
      <c r="I8" s="46"/>
      <c r="J8" s="48" t="s">
        <v>90</v>
      </c>
      <c r="K8" s="43"/>
      <c r="L8" s="42" t="s">
        <v>91</v>
      </c>
      <c r="M8" s="50" t="s">
        <v>92</v>
      </c>
      <c r="N8" s="49" t="s">
        <v>91</v>
      </c>
      <c r="O8" s="49" t="s">
        <v>93</v>
      </c>
      <c r="P8" s="50" t="s">
        <v>91</v>
      </c>
      <c r="Q8" s="49" t="s">
        <v>93</v>
      </c>
      <c r="R8" s="111" t="s">
        <v>91</v>
      </c>
      <c r="S8" s="124" t="s">
        <v>91</v>
      </c>
      <c r="T8" s="50" t="s">
        <v>92</v>
      </c>
      <c r="U8" s="49" t="s">
        <v>91</v>
      </c>
      <c r="V8" s="49" t="s">
        <v>93</v>
      </c>
      <c r="W8" s="50" t="s">
        <v>91</v>
      </c>
      <c r="X8" s="49" t="s">
        <v>93</v>
      </c>
      <c r="Y8" s="111" t="s">
        <v>91</v>
      </c>
    </row>
    <row r="9" spans="1:35" ht="30" customHeight="1">
      <c r="A9" s="81"/>
      <c r="B9" s="82"/>
      <c r="C9" s="54" t="s">
        <v>75</v>
      </c>
      <c r="D9" s="83"/>
      <c r="E9" s="84"/>
      <c r="F9" s="84"/>
      <c r="G9" s="84"/>
      <c r="H9" s="84"/>
      <c r="I9" s="21"/>
      <c r="J9" s="85"/>
      <c r="K9" s="59"/>
      <c r="L9" s="86"/>
      <c r="M9" s="114"/>
      <c r="N9" s="87"/>
      <c r="O9" s="60" t="str">
        <f t="shared" ref="O9:O20" si="0">IF(I9="","",1)</f>
        <v/>
      </c>
      <c r="P9" s="87"/>
      <c r="Q9" s="60" t="str">
        <f>IF(O9="","",1)</f>
        <v/>
      </c>
      <c r="R9" s="63" t="str">
        <f>IF(Q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9" s="61">
        <f t="shared" ref="S9:S20" si="1">L9</f>
        <v>0</v>
      </c>
      <c r="T9" s="62">
        <f t="shared" ref="T9:T20" si="2">M9</f>
        <v>0</v>
      </c>
      <c r="U9" s="62" t="str">
        <f>IF(M9="","",IF(N9&lt;  IF(T9&lt;1,1,ROUNDDOWN(T9,0) + IF((T9-ROUNDDOWN(T9,0))&lt;0.5,0,1))  *VLOOKUP($B$6,'(参考)諸謝金・宿泊費'!$B:$I,3,FALSE),
  N9,  IF(T9&lt;1,1,ROUNDDOWN(T9,0) + IF((T9-ROUNDDOWN(T9,0))&lt;0.5,0,1))  *VLOOKUP($B$6,'(参考)諸謝金・宿泊費'!$B:$I,3,FALSE)))</f>
        <v/>
      </c>
      <c r="V9" s="62" t="str">
        <f t="shared" ref="V9:V20" si="3">O9</f>
        <v/>
      </c>
      <c r="W9" s="62" t="str">
        <f>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O9=1,MIN(P9,_xlfn.XLOOKUP($B$6,'(参考)諸謝金・宿泊費'!$B$3:$B$25,_xlfn.XLOOKUP(I9,'(参考)諸謝金・宿泊費'!$I$2:$BC$2,'(参考)諸謝金・宿泊費'!$I$3:$BC$25,""),"")),""),"")</f>
        <v/>
      </c>
      <c r="X9" s="62" t="str">
        <f t="shared" ref="X9:X20" si="4">Q9</f>
        <v/>
      </c>
      <c r="Y9" s="63" t="str">
        <f>IF(Q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0" spans="1:35" ht="30" customHeight="1">
      <c r="A10" s="81"/>
      <c r="B10" s="88"/>
      <c r="C10" s="65" t="s">
        <v>75</v>
      </c>
      <c r="D10" s="89"/>
      <c r="E10" s="90"/>
      <c r="F10" s="90"/>
      <c r="G10" s="90"/>
      <c r="H10" s="90"/>
      <c r="I10" s="21"/>
      <c r="J10" s="91"/>
      <c r="K10" s="59"/>
      <c r="L10" s="86"/>
      <c r="M10" s="115"/>
      <c r="N10" s="87"/>
      <c r="O10" s="72" t="str">
        <f t="shared" si="0"/>
        <v/>
      </c>
      <c r="P10" s="87"/>
      <c r="Q10" s="60" t="str">
        <f t="shared" ref="Q10:Q20" si="5">IF(O10="","",1)</f>
        <v/>
      </c>
      <c r="R10" s="63" t="str">
        <f>IF(Q10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0" s="73">
        <f t="shared" si="1"/>
        <v>0</v>
      </c>
      <c r="T10" s="74">
        <f>M10</f>
        <v>0</v>
      </c>
      <c r="U10" s="62" t="str">
        <f>IF(M10="","",IF(N10&lt;  IF(T10&lt;1,1,ROUNDDOWN(T10,0) + IF((T10-ROUNDDOWN(T10,0))&lt;0.5,0,1))  *VLOOKUP($B$6,'(参考)諸謝金・宿泊費'!$B:$I,3,FALSE),
  N10,  IF(T10&lt;1,1,ROUNDDOWN(T10,0) + IF((T10-ROUNDDOWN(T10,0))&lt;0.5,0,1))  *VLOOKUP($B$6,'(参考)諸謝金・宿泊費'!$B:$I,3,FALSE)))</f>
        <v/>
      </c>
      <c r="V10" s="62" t="str">
        <f t="shared" si="3"/>
        <v/>
      </c>
      <c r="W10" s="62" t="str">
        <f>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O10=1,MIN(P10,_xlfn.XLOOKUP($B$6,'(参考)諸謝金・宿泊費'!$B$3:$B$25,_xlfn.XLOOKUP(I10,'(参考)諸謝金・宿泊費'!$I$2:$BC$2,'(参考)諸謝金・宿泊費'!$I$3:$BC$25,""),"")),""),"")</f>
        <v/>
      </c>
      <c r="X10" s="62" t="str">
        <f t="shared" si="4"/>
        <v/>
      </c>
      <c r="Y10" s="63" t="str">
        <f>IF(Q10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1" spans="1:35" ht="30" customHeight="1">
      <c r="A11" s="93"/>
      <c r="B11" s="88"/>
      <c r="C11" s="65" t="s">
        <v>75</v>
      </c>
      <c r="D11" s="89"/>
      <c r="E11" s="84"/>
      <c r="F11" s="84"/>
      <c r="G11" s="84"/>
      <c r="H11" s="84"/>
      <c r="I11" s="21"/>
      <c r="J11" s="85"/>
      <c r="K11" s="59"/>
      <c r="L11" s="86"/>
      <c r="M11" s="115"/>
      <c r="N11" s="87"/>
      <c r="O11" s="72" t="str">
        <f t="shared" si="0"/>
        <v/>
      </c>
      <c r="P11" s="92"/>
      <c r="Q11" s="60" t="str">
        <f t="shared" si="5"/>
        <v/>
      </c>
      <c r="R11" s="63" t="str">
        <f>IF(Q11="","",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1" s="73">
        <f t="shared" si="1"/>
        <v>0</v>
      </c>
      <c r="T11" s="74">
        <f t="shared" si="2"/>
        <v>0</v>
      </c>
      <c r="U11" s="62" t="str">
        <f>IF(M11="","",IF(N11&lt;  IF(T11&lt;1,1,ROUNDDOWN(T11,0) + IF((T11-ROUNDDOWN(T11,0))&lt;0.5,0,1))  *VLOOKUP($B$6,'(参考)諸謝金・宿泊費'!$B:$I,3,FALSE),
  N11,  IF(T11&lt;1,1,ROUNDDOWN(T11,0) + IF((T11-ROUNDDOWN(T11,0))&lt;0.5,0,1))  *VLOOKUP($B$6,'(参考)諸謝金・宿泊費'!$B:$I,3,FALSE)))</f>
        <v/>
      </c>
      <c r="V11" s="62" t="str">
        <f t="shared" si="3"/>
        <v/>
      </c>
      <c r="W11" s="62" t="str">
        <f>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O11=1,MIN(P11,_xlfn.XLOOKUP($B$6,'(参考)諸謝金・宿泊費'!$B$3:$B$25,_xlfn.XLOOKUP(I11,'(参考)諸謝金・宿泊費'!$I$2:$BC$2,'(参考)諸謝金・宿泊費'!$I$3:$BC$25,""),"")),""),"")</f>
        <v/>
      </c>
      <c r="X11" s="62" t="str">
        <f t="shared" si="4"/>
        <v/>
      </c>
      <c r="Y11" s="63" t="str">
        <f>IF(Q11="","",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2" spans="1:35" ht="30" customHeight="1">
      <c r="A12" s="93"/>
      <c r="B12" s="88"/>
      <c r="C12" s="65" t="s">
        <v>75</v>
      </c>
      <c r="D12" s="89"/>
      <c r="E12" s="90"/>
      <c r="F12" s="90"/>
      <c r="G12" s="90"/>
      <c r="H12" s="90"/>
      <c r="I12" s="21"/>
      <c r="J12" s="91"/>
      <c r="K12" s="59"/>
      <c r="L12" s="86"/>
      <c r="M12" s="115"/>
      <c r="N12" s="87"/>
      <c r="O12" s="72" t="str">
        <f t="shared" si="0"/>
        <v/>
      </c>
      <c r="P12" s="92"/>
      <c r="Q12" s="60" t="str">
        <f t="shared" si="5"/>
        <v/>
      </c>
      <c r="R12" s="63" t="str">
        <f>IF(Q12="","",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2" s="73">
        <f t="shared" si="1"/>
        <v>0</v>
      </c>
      <c r="T12" s="74">
        <f t="shared" si="2"/>
        <v>0</v>
      </c>
      <c r="U12" s="62" t="str">
        <f>IF(M12="","",IF(N12&lt;  IF(T12&lt;1,1,ROUNDDOWN(T12,0) + IF((T12-ROUNDDOWN(T12,0))&lt;0.5,0,1))  *VLOOKUP($B$6,'(参考)諸謝金・宿泊費'!$B:$I,3,FALSE),
  N12,  IF(T12&lt;1,1,ROUNDDOWN(T12,0) + IF((T12-ROUNDDOWN(T12,0))&lt;0.5,0,1))  *VLOOKUP($B$6,'(参考)諸謝金・宿泊費'!$B:$I,3,FALSE)))</f>
        <v/>
      </c>
      <c r="V12" s="62" t="str">
        <f t="shared" si="3"/>
        <v/>
      </c>
      <c r="W12" s="62" t="str">
        <f>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O12=1,MIN(P12,_xlfn.XLOOKUP($B$6,'(参考)諸謝金・宿泊費'!$B$3:$B$25,_xlfn.XLOOKUP(I12,'(参考)諸謝金・宿泊費'!$I$2:$BC$2,'(参考)諸謝金・宿泊費'!$I$3:$BC$25,""),"")),""),"")</f>
        <v/>
      </c>
      <c r="X12" s="62" t="str">
        <f t="shared" si="4"/>
        <v/>
      </c>
      <c r="Y12" s="63" t="str">
        <f>IF(Q12="","",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3" spans="1:35" ht="30" customHeight="1">
      <c r="A13" s="93"/>
      <c r="B13" s="88"/>
      <c r="C13" s="65" t="s">
        <v>75</v>
      </c>
      <c r="D13" s="89"/>
      <c r="E13" s="90"/>
      <c r="F13" s="90"/>
      <c r="G13" s="94"/>
      <c r="H13" s="94"/>
      <c r="I13" s="21"/>
      <c r="J13" s="91"/>
      <c r="K13" s="95"/>
      <c r="L13" s="86"/>
      <c r="M13" s="115"/>
      <c r="N13" s="87"/>
      <c r="O13" s="72" t="str">
        <f t="shared" si="0"/>
        <v/>
      </c>
      <c r="P13" s="92"/>
      <c r="Q13" s="60" t="str">
        <f t="shared" si="5"/>
        <v/>
      </c>
      <c r="R13" s="63" t="str">
        <f>IF(Q13="","",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3" s="73">
        <f t="shared" si="1"/>
        <v>0</v>
      </c>
      <c r="T13" s="74">
        <f t="shared" si="2"/>
        <v>0</v>
      </c>
      <c r="U13" s="62" t="str">
        <f>IF(M13="","",IF(N13&lt;  IF(T13&lt;1,1,ROUNDDOWN(T13,0) + IF((T13-ROUNDDOWN(T13,0))&lt;0.5,0,1))  *VLOOKUP($B$6,'(参考)諸謝金・宿泊費'!$B:$I,3,FALSE),
  N13,  IF(T13&lt;1,1,ROUNDDOWN(T13,0) + IF((T13-ROUNDDOWN(T13,0))&lt;0.5,0,1))  *VLOOKUP($B$6,'(参考)諸謝金・宿泊費'!$B:$I,3,FALSE)))</f>
        <v/>
      </c>
      <c r="V13" s="62" t="str">
        <f t="shared" si="3"/>
        <v/>
      </c>
      <c r="W13" s="62" t="str">
        <f>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O13=1,MIN(P13,_xlfn.XLOOKUP($B$6,'(参考)諸謝金・宿泊費'!$B$3:$B$25,_xlfn.XLOOKUP(I13,'(参考)諸謝金・宿泊費'!$I$2:$BC$2,'(参考)諸謝金・宿泊費'!$I$3:$BC$25,""),"")),""),"")</f>
        <v/>
      </c>
      <c r="X13" s="62" t="str">
        <f t="shared" si="4"/>
        <v/>
      </c>
      <c r="Y13" s="63" t="str">
        <f>IF(Q13="","",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4" spans="1:35" ht="30" customHeight="1">
      <c r="A14" s="93"/>
      <c r="B14" s="88"/>
      <c r="C14" s="65" t="s">
        <v>75</v>
      </c>
      <c r="D14" s="89"/>
      <c r="E14" s="90"/>
      <c r="F14" s="90"/>
      <c r="G14" s="94"/>
      <c r="H14" s="94"/>
      <c r="I14" s="21"/>
      <c r="J14" s="91"/>
      <c r="K14" s="95"/>
      <c r="L14" s="86"/>
      <c r="M14" s="115"/>
      <c r="N14" s="87"/>
      <c r="O14" s="72" t="str">
        <f t="shared" si="0"/>
        <v/>
      </c>
      <c r="P14" s="92"/>
      <c r="Q14" s="60" t="str">
        <f t="shared" si="5"/>
        <v/>
      </c>
      <c r="R14" s="63" t="str">
        <f>IF(Q14="","",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4" s="73">
        <f t="shared" si="1"/>
        <v>0</v>
      </c>
      <c r="T14" s="74">
        <f t="shared" si="2"/>
        <v>0</v>
      </c>
      <c r="U14" s="62" t="str">
        <f>IF(M14="","",IF(N14&lt;  IF(T14&lt;1,1,ROUNDDOWN(T14,0) + IF((T14-ROUNDDOWN(T14,0))&lt;0.5,0,1))  *VLOOKUP($B$6,'(参考)諸謝金・宿泊費'!$B:$I,3,FALSE),
  N14,  IF(T14&lt;1,1,ROUNDDOWN(T14,0) + IF((T14-ROUNDDOWN(T14,0))&lt;0.5,0,1))  *VLOOKUP($B$6,'(参考)諸謝金・宿泊費'!$B:$I,3,FALSE)))</f>
        <v/>
      </c>
      <c r="V14" s="62" t="str">
        <f t="shared" si="3"/>
        <v/>
      </c>
      <c r="W14" s="62" t="str">
        <f>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O14=1,MIN(P14,_xlfn.XLOOKUP($B$6,'(参考)諸謝金・宿泊費'!$B$3:$B$25,_xlfn.XLOOKUP(I14,'(参考)諸謝金・宿泊費'!$I$2:$BC$2,'(参考)諸謝金・宿泊費'!$I$3:$BC$25,""),"")),""),"")</f>
        <v/>
      </c>
      <c r="X14" s="62" t="str">
        <f t="shared" si="4"/>
        <v/>
      </c>
      <c r="Y14" s="63" t="str">
        <f>IF(Q14="","",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5" spans="1:35" ht="30" customHeight="1">
      <c r="A15" s="81"/>
      <c r="B15" s="88"/>
      <c r="C15" s="65" t="s">
        <v>75</v>
      </c>
      <c r="D15" s="89"/>
      <c r="E15" s="90"/>
      <c r="F15" s="90"/>
      <c r="G15" s="90"/>
      <c r="H15" s="90"/>
      <c r="I15" s="21"/>
      <c r="J15" s="91"/>
      <c r="K15" s="59"/>
      <c r="L15" s="86"/>
      <c r="M15" s="115"/>
      <c r="N15" s="87"/>
      <c r="O15" s="72" t="str">
        <f t="shared" si="0"/>
        <v/>
      </c>
      <c r="P15" s="87"/>
      <c r="Q15" s="60" t="str">
        <f t="shared" si="5"/>
        <v/>
      </c>
      <c r="R15" s="63" t="str">
        <f>IF(Q15="","",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5" s="73">
        <f t="shared" si="1"/>
        <v>0</v>
      </c>
      <c r="T15" s="74">
        <f t="shared" si="2"/>
        <v>0</v>
      </c>
      <c r="U15" s="62" t="str">
        <f>IF(M15="","",IF(N15&lt;  IF(T15&lt;1,1,ROUNDDOWN(T15,0) + IF((T15-ROUNDDOWN(T15,0))&lt;0.5,0,1))  *VLOOKUP($B$6,'(参考)諸謝金・宿泊費'!$B:$I,3,FALSE),
  N15,  IF(T15&lt;1,1,ROUNDDOWN(T15,0) + IF((T15-ROUNDDOWN(T15,0))&lt;0.5,0,1))  *VLOOKUP($B$6,'(参考)諸謝金・宿泊費'!$B:$I,3,FALSE)))</f>
        <v/>
      </c>
      <c r="V15" s="62" t="str">
        <f t="shared" si="3"/>
        <v/>
      </c>
      <c r="W15" s="62" t="str">
        <f>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O15=1,MIN(P15,_xlfn.XLOOKUP($B$6,'(参考)諸謝金・宿泊費'!$B$3:$B$25,_xlfn.XLOOKUP(I15,'(参考)諸謝金・宿泊費'!$I$2:$BC$2,'(参考)諸謝金・宿泊費'!$I$3:$BC$25,""),"")),""),"")</f>
        <v/>
      </c>
      <c r="X15" s="62" t="str">
        <f t="shared" si="4"/>
        <v/>
      </c>
      <c r="Y15" s="63" t="str">
        <f>IF(Q15="","",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6" spans="1:35" ht="30" customHeight="1">
      <c r="A16" s="93"/>
      <c r="B16" s="88"/>
      <c r="C16" s="65" t="s">
        <v>75</v>
      </c>
      <c r="D16" s="89"/>
      <c r="E16" s="84"/>
      <c r="F16" s="84"/>
      <c r="G16" s="84"/>
      <c r="H16" s="84"/>
      <c r="I16" s="21"/>
      <c r="J16" s="85"/>
      <c r="K16" s="59"/>
      <c r="L16" s="86"/>
      <c r="M16" s="115"/>
      <c r="N16" s="87"/>
      <c r="O16" s="72" t="str">
        <f t="shared" si="0"/>
        <v/>
      </c>
      <c r="P16" s="92"/>
      <c r="Q16" s="60" t="str">
        <f t="shared" si="5"/>
        <v/>
      </c>
      <c r="R16" s="63" t="str">
        <f>IF(Q16="","",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6" s="73">
        <f t="shared" si="1"/>
        <v>0</v>
      </c>
      <c r="T16" s="74">
        <f t="shared" si="2"/>
        <v>0</v>
      </c>
      <c r="U16" s="62" t="str">
        <f>IF(M16="","",IF(N16&lt;  IF(T16&lt;1,1,ROUNDDOWN(T16,0) + IF((T16-ROUNDDOWN(T16,0))&lt;0.5,0,1))  *VLOOKUP($B$6,'(参考)諸謝金・宿泊費'!$B:$I,3,FALSE),
  N16,  IF(T16&lt;1,1,ROUNDDOWN(T16,0) + IF((T16-ROUNDDOWN(T16,0))&lt;0.5,0,1))  *VLOOKUP($B$6,'(参考)諸謝金・宿泊費'!$B:$I,3,FALSE)))</f>
        <v/>
      </c>
      <c r="V16" s="62" t="str">
        <f t="shared" si="3"/>
        <v/>
      </c>
      <c r="W16" s="62" t="str">
        <f>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O16=1,MIN(P16,_xlfn.XLOOKUP($B$6,'(参考)諸謝金・宿泊費'!$B$3:$B$25,_xlfn.XLOOKUP(I16,'(参考)諸謝金・宿泊費'!$I$2:$BC$2,'(参考)諸謝金・宿泊費'!$I$3:$BC$25,""),"")),""),"")</f>
        <v/>
      </c>
      <c r="X16" s="62" t="str">
        <f t="shared" si="4"/>
        <v/>
      </c>
      <c r="Y16" s="63" t="str">
        <f>IF(Q16="","",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7" spans="1:25" ht="30" customHeight="1">
      <c r="A17" s="93"/>
      <c r="B17" s="88"/>
      <c r="C17" s="65" t="s">
        <v>75</v>
      </c>
      <c r="D17" s="89"/>
      <c r="E17" s="90"/>
      <c r="F17" s="90"/>
      <c r="G17" s="90"/>
      <c r="H17" s="90"/>
      <c r="I17" s="21"/>
      <c r="J17" s="91"/>
      <c r="K17" s="59"/>
      <c r="L17" s="86"/>
      <c r="M17" s="115"/>
      <c r="N17" s="92"/>
      <c r="O17" s="72" t="str">
        <f t="shared" si="0"/>
        <v/>
      </c>
      <c r="P17" s="92"/>
      <c r="Q17" s="60" t="str">
        <f t="shared" si="5"/>
        <v/>
      </c>
      <c r="R17" s="63" t="str">
        <f>IF(Q17="","",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7" s="73">
        <f t="shared" si="1"/>
        <v>0</v>
      </c>
      <c r="T17" s="74">
        <f t="shared" si="2"/>
        <v>0</v>
      </c>
      <c r="U17" s="62" t="str">
        <f>IF(M17="","",IF(N17&lt;  IF(T17&lt;1,1,ROUNDDOWN(T17,0) + IF((T17-ROUNDDOWN(T17,0))&lt;0.5,0,1))  *VLOOKUP($B$6,'(参考)諸謝金・宿泊費'!$B:$I,3,FALSE),
  N17,  IF(T17&lt;1,1,ROUNDDOWN(T17,0) + IF((T17-ROUNDDOWN(T17,0))&lt;0.5,0,1))  *VLOOKUP($B$6,'(参考)諸謝金・宿泊費'!$B:$I,3,FALSE)))</f>
        <v/>
      </c>
      <c r="V17" s="62" t="str">
        <f t="shared" si="3"/>
        <v/>
      </c>
      <c r="W17" s="62" t="str">
        <f>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O17=1,MIN(P17,_xlfn.XLOOKUP($B$6,'(参考)諸謝金・宿泊費'!$B$3:$B$25,_xlfn.XLOOKUP(I17,'(参考)諸謝金・宿泊費'!$I$2:$BC$2,'(参考)諸謝金・宿泊費'!$I$3:$BC$25,""),"")),""),"")</f>
        <v/>
      </c>
      <c r="X17" s="62" t="str">
        <f t="shared" si="4"/>
        <v/>
      </c>
      <c r="Y17" s="63" t="str">
        <f>IF(Q17="","",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8" spans="1:25" ht="30" customHeight="1">
      <c r="A18" s="93"/>
      <c r="B18" s="88"/>
      <c r="C18" s="65" t="s">
        <v>75</v>
      </c>
      <c r="D18" s="89"/>
      <c r="E18" s="90"/>
      <c r="F18" s="90"/>
      <c r="G18" s="94"/>
      <c r="H18" s="94"/>
      <c r="I18" s="21"/>
      <c r="J18" s="91"/>
      <c r="K18" s="95"/>
      <c r="L18" s="86"/>
      <c r="M18" s="115"/>
      <c r="N18" s="92"/>
      <c r="O18" s="72" t="str">
        <f t="shared" si="0"/>
        <v/>
      </c>
      <c r="P18" s="92"/>
      <c r="Q18" s="60" t="str">
        <f t="shared" si="5"/>
        <v/>
      </c>
      <c r="R18" s="63" t="str">
        <f>IF(Q18="","",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8" s="73">
        <f t="shared" si="1"/>
        <v>0</v>
      </c>
      <c r="T18" s="74">
        <f t="shared" si="2"/>
        <v>0</v>
      </c>
      <c r="U18" s="62" t="str">
        <f>IF(M18="","",IF(N18&lt;  IF(T18&lt;1,1,ROUNDDOWN(T18,0) + IF((T18-ROUNDDOWN(T18,0))&lt;0.5,0,1))  *VLOOKUP($B$6,'(参考)諸謝金・宿泊費'!$B:$I,3,FALSE),
  N18,  IF(T18&lt;1,1,ROUNDDOWN(T18,0) + IF((T18-ROUNDDOWN(T18,0))&lt;0.5,0,1))  *VLOOKUP($B$6,'(参考)諸謝金・宿泊費'!$B:$I,3,FALSE)))</f>
        <v/>
      </c>
      <c r="V18" s="62" t="str">
        <f t="shared" si="3"/>
        <v/>
      </c>
      <c r="W18" s="62" t="str">
        <f>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O18=1,MIN(P18,_xlfn.XLOOKUP($B$6,'(参考)諸謝金・宿泊費'!$B$3:$B$25,_xlfn.XLOOKUP(I18,'(参考)諸謝金・宿泊費'!$I$2:$BC$2,'(参考)諸謝金・宿泊費'!$I$3:$BC$25,""),"")),""),"")</f>
        <v/>
      </c>
      <c r="X18" s="62" t="str">
        <f t="shared" si="4"/>
        <v/>
      </c>
      <c r="Y18" s="63" t="str">
        <f>IF(Q18="","",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9" spans="1:25" ht="30" customHeight="1">
      <c r="A19" s="93"/>
      <c r="B19" s="88"/>
      <c r="C19" s="65" t="s">
        <v>75</v>
      </c>
      <c r="D19" s="89"/>
      <c r="E19" s="90"/>
      <c r="F19" s="90"/>
      <c r="G19" s="94"/>
      <c r="H19" s="94"/>
      <c r="I19" s="21"/>
      <c r="J19" s="91"/>
      <c r="K19" s="95"/>
      <c r="L19" s="86"/>
      <c r="M19" s="115"/>
      <c r="N19" s="92"/>
      <c r="O19" s="72" t="str">
        <f t="shared" si="0"/>
        <v/>
      </c>
      <c r="P19" s="92"/>
      <c r="Q19" s="60" t="str">
        <f t="shared" si="5"/>
        <v/>
      </c>
      <c r="R19" s="63" t="str">
        <f>IF(Q19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9" s="73">
        <f t="shared" si="1"/>
        <v>0</v>
      </c>
      <c r="T19" s="74">
        <f t="shared" si="2"/>
        <v>0</v>
      </c>
      <c r="U19" s="62" t="str">
        <f>IF(M19="","",IF(N19&lt;  IF(T19&lt;1,1,ROUNDDOWN(T19,0) + IF((T19-ROUNDDOWN(T19,0))&lt;0.5,0,1))  *VLOOKUP($B$6,'(参考)諸謝金・宿泊費'!$B:$I,3,FALSE),
  N19,  IF(T19&lt;1,1,ROUNDDOWN(T19,0) + IF((T19-ROUNDDOWN(T19,0))&lt;0.5,0,1))  *VLOOKUP($B$6,'(参考)諸謝金・宿泊費'!$B:$I,3,FALSE)))</f>
        <v/>
      </c>
      <c r="V19" s="62" t="str">
        <f t="shared" si="3"/>
        <v/>
      </c>
      <c r="W19" s="62" t="str">
        <f>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O19=1,MIN(P19,_xlfn.XLOOKUP($B$6,'(参考)諸謝金・宿泊費'!$B$3:$B$25,_xlfn.XLOOKUP(I19,'(参考)諸謝金・宿泊費'!$I$2:$BC$2,'(参考)諸謝金・宿泊費'!$I$3:$BC$25,""),"")),""),"")</f>
        <v/>
      </c>
      <c r="X19" s="62" t="str">
        <f t="shared" si="4"/>
        <v/>
      </c>
      <c r="Y19" s="63" t="str">
        <f>IF(Q19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20" spans="1:25" ht="30" customHeight="1" thickBot="1">
      <c r="A20" s="93"/>
      <c r="B20" s="88"/>
      <c r="C20" s="65" t="s">
        <v>75</v>
      </c>
      <c r="D20" s="89"/>
      <c r="E20" s="90"/>
      <c r="F20" s="90"/>
      <c r="G20" s="90"/>
      <c r="H20" s="90"/>
      <c r="I20" s="21"/>
      <c r="J20" s="91"/>
      <c r="K20" s="95"/>
      <c r="L20" s="86"/>
      <c r="M20" s="116"/>
      <c r="N20" s="96"/>
      <c r="O20" s="97" t="str">
        <f t="shared" si="0"/>
        <v/>
      </c>
      <c r="P20" s="96"/>
      <c r="Q20" s="60" t="str">
        <f t="shared" si="5"/>
        <v/>
      </c>
      <c r="R20" s="63" t="str">
        <f>IF(Q20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20" s="125">
        <f t="shared" si="1"/>
        <v>0</v>
      </c>
      <c r="T20" s="98">
        <f t="shared" si="2"/>
        <v>0</v>
      </c>
      <c r="U20" s="62" t="str">
        <f>IF(M20="","",IF(N20&lt;  IF(T20&lt;1,1,ROUNDDOWN(T20,0) + IF((T20-ROUNDDOWN(T20,0))&lt;0.5,0,1))  *VLOOKUP($B$6,'(参考)諸謝金・宿泊費'!$B:$I,3,FALSE),
  N20,  IF(T20&lt;1,1,ROUNDDOWN(T20,0) + IF((T20-ROUNDDOWN(T20,0))&lt;0.5,0,1))  *VLOOKUP($B$6,'(参考)諸謝金・宿泊費'!$B:$I,3,FALSE)))</f>
        <v/>
      </c>
      <c r="V20" s="62" t="str">
        <f t="shared" si="3"/>
        <v/>
      </c>
      <c r="W20" s="62" t="str">
        <f>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O20=1,MIN(P20,_xlfn.XLOOKUP($B$6,'(参考)諸謝金・宿泊費'!$B$3:$B$25,_xlfn.XLOOKUP(I20,'(参考)諸謝金・宿泊費'!$I$2:$BC$2,'(参考)諸謝金・宿泊費'!$I$3:$BC$25,""),"")),""),"")</f>
        <v/>
      </c>
      <c r="X20" s="62" t="str">
        <f t="shared" si="4"/>
        <v/>
      </c>
      <c r="Y20" s="63" t="str">
        <f>IF(Q20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21" spans="1:25" ht="30" customHeight="1" thickBot="1">
      <c r="A21" s="191" t="s">
        <v>101</v>
      </c>
      <c r="B21" s="192"/>
      <c r="C21" s="192"/>
      <c r="D21" s="192"/>
      <c r="E21" s="192"/>
      <c r="F21" s="192"/>
      <c r="G21" s="192"/>
      <c r="H21" s="193"/>
      <c r="I21" s="76"/>
      <c r="J21" s="99">
        <f>SUM(J9:J20)</f>
        <v>0</v>
      </c>
      <c r="K21" s="77"/>
      <c r="L21" s="126">
        <f>SUM(L9:L20)</f>
        <v>0</v>
      </c>
      <c r="M21" s="100">
        <f>SUM(M9:M20)</f>
        <v>0</v>
      </c>
      <c r="N21" s="100">
        <f>SUM(N9:N20)</f>
        <v>0</v>
      </c>
      <c r="O21" s="100">
        <f>SUM(O9:O20)</f>
        <v>0</v>
      </c>
      <c r="P21" s="100">
        <f>SUM(P9:P20)</f>
        <v>0</v>
      </c>
      <c r="Q21" s="101"/>
      <c r="R21" s="102">
        <f>SUM(R9:R20)</f>
        <v>0</v>
      </c>
      <c r="S21" s="126">
        <f>SUM(S9:S20)</f>
        <v>0</v>
      </c>
      <c r="T21" s="100">
        <f>SUM(T9:T20)</f>
        <v>0</v>
      </c>
      <c r="U21" s="100">
        <f>SUM(U9:U20)</f>
        <v>0</v>
      </c>
      <c r="V21" s="101"/>
      <c r="W21" s="100">
        <f>SUM(W9:W20)</f>
        <v>0</v>
      </c>
      <c r="X21" s="123"/>
      <c r="Y21" s="127">
        <f>SUM(Y9:Y20)</f>
        <v>0</v>
      </c>
    </row>
    <row r="22" spans="1:25" ht="16.5" thickBot="1">
      <c r="A22" s="167" t="s">
        <v>102</v>
      </c>
      <c r="B22" s="167"/>
      <c r="C22" s="167"/>
      <c r="D22" s="167"/>
      <c r="E22" s="167"/>
      <c r="F22" s="167"/>
      <c r="G22" s="167"/>
      <c r="H22" s="167"/>
      <c r="I22" s="167"/>
      <c r="J22" s="167"/>
      <c r="K22" s="167"/>
      <c r="L22" s="108"/>
      <c r="M22" s="78"/>
      <c r="N22" s="128"/>
      <c r="O22" s="78"/>
      <c r="P22" s="78"/>
      <c r="Q22" s="78"/>
      <c r="R22" s="78"/>
      <c r="S22" s="78"/>
      <c r="T22" s="78"/>
      <c r="U22" s="128"/>
      <c r="V22" s="78"/>
      <c r="W22" s="78"/>
      <c r="X22" s="78"/>
    </row>
    <row r="23" spans="1:25" ht="30" customHeight="1" thickBot="1">
      <c r="A23" s="27"/>
      <c r="B23" s="27"/>
      <c r="C23" s="32"/>
      <c r="D23" s="27"/>
      <c r="E23" s="27"/>
      <c r="F23" s="27"/>
      <c r="G23" s="27"/>
      <c r="H23" s="27"/>
      <c r="I23" s="27"/>
      <c r="J23" s="32"/>
      <c r="K23" s="32"/>
      <c r="L23" s="32"/>
      <c r="N23" s="129"/>
      <c r="O23" s="130"/>
      <c r="P23" s="168" t="s">
        <v>48</v>
      </c>
      <c r="Q23" s="169"/>
      <c r="R23" s="170">
        <f>SUM(L21,N21,P21,R21,O5)</f>
        <v>0</v>
      </c>
      <c r="S23" s="170"/>
      <c r="T23" s="171"/>
      <c r="U23" s="168" t="s">
        <v>103</v>
      </c>
      <c r="V23" s="172"/>
      <c r="W23" s="189">
        <f>SUM(S21,U21,W21,Y21,V5)</f>
        <v>0</v>
      </c>
      <c r="X23" s="170"/>
      <c r="Y23" s="171"/>
    </row>
    <row r="24" spans="1:25" ht="30" customHeight="1" thickBot="1">
      <c r="A24" s="27"/>
      <c r="B24" s="27"/>
      <c r="C24" s="32"/>
      <c r="D24" s="27"/>
      <c r="E24" s="27"/>
      <c r="F24" s="27"/>
      <c r="G24" s="27"/>
      <c r="H24" s="27"/>
      <c r="I24" s="27"/>
      <c r="J24" s="32"/>
      <c r="K24" s="32"/>
      <c r="L24" s="32"/>
      <c r="M24" s="79"/>
      <c r="N24" s="79"/>
      <c r="O24" s="79"/>
      <c r="P24" s="79"/>
      <c r="Q24" s="79"/>
      <c r="R24" s="79"/>
      <c r="S24" s="79"/>
      <c r="U24" s="168" t="s">
        <v>104</v>
      </c>
      <c r="V24" s="172"/>
      <c r="W24" s="189">
        <f>R23-W23</f>
        <v>0</v>
      </c>
      <c r="X24" s="170"/>
      <c r="Y24" s="171"/>
    </row>
    <row r="25" spans="1:25" ht="16.5" thickBot="1">
      <c r="A25" s="27"/>
      <c r="B25" s="27"/>
      <c r="C25" s="32"/>
      <c r="D25" s="27"/>
      <c r="E25" s="27"/>
      <c r="F25" s="27"/>
      <c r="G25" s="27"/>
      <c r="H25" s="27"/>
      <c r="I25" s="27"/>
      <c r="J25" s="32"/>
      <c r="K25" s="32"/>
      <c r="L25" s="32"/>
      <c r="M25" s="79"/>
      <c r="N25" s="79"/>
      <c r="O25" s="79"/>
      <c r="P25" s="79"/>
      <c r="Q25" s="79"/>
      <c r="R25" s="79"/>
      <c r="S25" s="79"/>
      <c r="T25" s="30"/>
      <c r="U25" s="30"/>
      <c r="V25" s="30"/>
      <c r="W25" s="30"/>
      <c r="X25" s="80"/>
    </row>
    <row r="26" spans="1:25" ht="30" customHeight="1">
      <c r="A26" s="221" t="s">
        <v>105</v>
      </c>
      <c r="B26" s="222"/>
      <c r="C26" s="222"/>
      <c r="D26" s="222"/>
      <c r="E26" s="222"/>
      <c r="F26" s="222"/>
      <c r="G26" s="222"/>
      <c r="H26" s="222"/>
      <c r="I26" s="222"/>
      <c r="J26" s="222"/>
      <c r="K26" s="223"/>
      <c r="L26" s="173" t="s">
        <v>106</v>
      </c>
      <c r="M26" s="174"/>
      <c r="N26" s="174"/>
      <c r="O26" s="174"/>
      <c r="P26" s="174"/>
      <c r="Q26" s="174"/>
      <c r="R26" s="174"/>
      <c r="S26" s="174"/>
      <c r="T26" s="174"/>
      <c r="U26" s="174"/>
      <c r="V26" s="174"/>
      <c r="W26" s="174"/>
      <c r="X26" s="174"/>
      <c r="Y26" s="177"/>
    </row>
    <row r="27" spans="1:25" ht="30" customHeight="1">
      <c r="A27" s="224"/>
      <c r="B27" s="225"/>
      <c r="C27" s="225"/>
      <c r="D27" s="225"/>
      <c r="E27" s="225"/>
      <c r="F27" s="225"/>
      <c r="G27" s="225"/>
      <c r="H27" s="225"/>
      <c r="I27" s="225"/>
      <c r="J27" s="225"/>
      <c r="K27" s="226"/>
      <c r="L27" s="230"/>
      <c r="M27" s="231"/>
      <c r="N27" s="231"/>
      <c r="O27" s="231"/>
      <c r="P27" s="231"/>
      <c r="Q27" s="231"/>
      <c r="R27" s="231"/>
      <c r="S27" s="231"/>
      <c r="T27" s="231"/>
      <c r="U27" s="231"/>
      <c r="V27" s="231"/>
      <c r="W27" s="231"/>
      <c r="X27" s="231"/>
      <c r="Y27" s="232"/>
    </row>
    <row r="28" spans="1:25" ht="30" customHeight="1">
      <c r="A28" s="224"/>
      <c r="B28" s="225"/>
      <c r="C28" s="225"/>
      <c r="D28" s="225"/>
      <c r="E28" s="225"/>
      <c r="F28" s="225"/>
      <c r="G28" s="225"/>
      <c r="H28" s="225"/>
      <c r="I28" s="225"/>
      <c r="J28" s="225"/>
      <c r="K28" s="226"/>
      <c r="L28" s="230"/>
      <c r="M28" s="231"/>
      <c r="N28" s="231"/>
      <c r="O28" s="231"/>
      <c r="P28" s="231"/>
      <c r="Q28" s="231"/>
      <c r="R28" s="231"/>
      <c r="S28" s="231"/>
      <c r="T28" s="231"/>
      <c r="U28" s="231"/>
      <c r="V28" s="231"/>
      <c r="W28" s="231"/>
      <c r="X28" s="231"/>
      <c r="Y28" s="232"/>
    </row>
    <row r="29" spans="1:25" ht="30" customHeight="1">
      <c r="A29" s="224"/>
      <c r="B29" s="225"/>
      <c r="C29" s="225"/>
      <c r="D29" s="225"/>
      <c r="E29" s="225"/>
      <c r="F29" s="225"/>
      <c r="G29" s="225"/>
      <c r="H29" s="225"/>
      <c r="I29" s="225"/>
      <c r="J29" s="225"/>
      <c r="K29" s="226"/>
      <c r="L29" s="230"/>
      <c r="M29" s="231"/>
      <c r="N29" s="231"/>
      <c r="O29" s="231"/>
      <c r="P29" s="231"/>
      <c r="Q29" s="231"/>
      <c r="R29" s="231"/>
      <c r="S29" s="231"/>
      <c r="T29" s="231"/>
      <c r="U29" s="231"/>
      <c r="V29" s="231"/>
      <c r="W29" s="231"/>
      <c r="X29" s="231"/>
      <c r="Y29" s="232"/>
    </row>
    <row r="30" spans="1:25" ht="30" customHeight="1">
      <c r="A30" s="224"/>
      <c r="B30" s="225"/>
      <c r="C30" s="225"/>
      <c r="D30" s="225"/>
      <c r="E30" s="225"/>
      <c r="F30" s="225"/>
      <c r="G30" s="225"/>
      <c r="H30" s="225"/>
      <c r="I30" s="225"/>
      <c r="J30" s="225"/>
      <c r="K30" s="226"/>
      <c r="L30" s="230"/>
      <c r="M30" s="231"/>
      <c r="N30" s="231"/>
      <c r="O30" s="231"/>
      <c r="P30" s="231"/>
      <c r="Q30" s="231"/>
      <c r="R30" s="231"/>
      <c r="S30" s="231"/>
      <c r="T30" s="231"/>
      <c r="U30" s="231"/>
      <c r="V30" s="231"/>
      <c r="W30" s="231"/>
      <c r="X30" s="231"/>
      <c r="Y30" s="232"/>
    </row>
    <row r="31" spans="1:25" ht="30" customHeight="1">
      <c r="A31" s="224"/>
      <c r="B31" s="225"/>
      <c r="C31" s="225"/>
      <c r="D31" s="225"/>
      <c r="E31" s="225"/>
      <c r="F31" s="225"/>
      <c r="G31" s="225"/>
      <c r="H31" s="225"/>
      <c r="I31" s="225"/>
      <c r="J31" s="225"/>
      <c r="K31" s="226"/>
      <c r="L31" s="230"/>
      <c r="M31" s="231"/>
      <c r="N31" s="231"/>
      <c r="O31" s="231"/>
      <c r="P31" s="231"/>
      <c r="Q31" s="231"/>
      <c r="R31" s="231"/>
      <c r="S31" s="231"/>
      <c r="T31" s="231"/>
      <c r="U31" s="231"/>
      <c r="V31" s="231"/>
      <c r="W31" s="231"/>
      <c r="X31" s="231"/>
      <c r="Y31" s="232"/>
    </row>
    <row r="32" spans="1:25" ht="30" customHeight="1">
      <c r="A32" s="224"/>
      <c r="B32" s="225"/>
      <c r="C32" s="225"/>
      <c r="D32" s="225"/>
      <c r="E32" s="225"/>
      <c r="F32" s="225"/>
      <c r="G32" s="225"/>
      <c r="H32" s="225"/>
      <c r="I32" s="225"/>
      <c r="J32" s="225"/>
      <c r="K32" s="226"/>
      <c r="L32" s="230"/>
      <c r="M32" s="231"/>
      <c r="N32" s="231"/>
      <c r="O32" s="231"/>
      <c r="P32" s="231"/>
      <c r="Q32" s="231"/>
      <c r="R32" s="231"/>
      <c r="S32" s="231"/>
      <c r="T32" s="231"/>
      <c r="U32" s="231"/>
      <c r="V32" s="231"/>
      <c r="W32" s="231"/>
      <c r="X32" s="231"/>
      <c r="Y32" s="232"/>
    </row>
    <row r="33" spans="1:25" ht="30" customHeight="1">
      <c r="A33" s="224"/>
      <c r="B33" s="225"/>
      <c r="C33" s="225"/>
      <c r="D33" s="225"/>
      <c r="E33" s="225"/>
      <c r="F33" s="225"/>
      <c r="G33" s="225"/>
      <c r="H33" s="225"/>
      <c r="I33" s="225"/>
      <c r="J33" s="225"/>
      <c r="K33" s="226"/>
      <c r="L33" s="230"/>
      <c r="M33" s="231"/>
      <c r="N33" s="231"/>
      <c r="O33" s="231"/>
      <c r="P33" s="231"/>
      <c r="Q33" s="231"/>
      <c r="R33" s="231"/>
      <c r="S33" s="231"/>
      <c r="T33" s="231"/>
      <c r="U33" s="231"/>
      <c r="V33" s="231"/>
      <c r="W33" s="231"/>
      <c r="X33" s="231"/>
      <c r="Y33" s="232"/>
    </row>
    <row r="34" spans="1:25" ht="30" customHeight="1">
      <c r="A34" s="224"/>
      <c r="B34" s="225"/>
      <c r="C34" s="225"/>
      <c r="D34" s="225"/>
      <c r="E34" s="225"/>
      <c r="F34" s="225"/>
      <c r="G34" s="225"/>
      <c r="H34" s="225"/>
      <c r="I34" s="225"/>
      <c r="J34" s="225"/>
      <c r="K34" s="226"/>
      <c r="L34" s="230"/>
      <c r="M34" s="231"/>
      <c r="N34" s="231"/>
      <c r="O34" s="231"/>
      <c r="P34" s="231"/>
      <c r="Q34" s="231"/>
      <c r="R34" s="231"/>
      <c r="S34" s="231"/>
      <c r="T34" s="231"/>
      <c r="U34" s="231"/>
      <c r="V34" s="231"/>
      <c r="W34" s="231"/>
      <c r="X34" s="231"/>
      <c r="Y34" s="232"/>
    </row>
    <row r="35" spans="1:25" ht="30" customHeight="1">
      <c r="A35" s="224"/>
      <c r="B35" s="225"/>
      <c r="C35" s="225"/>
      <c r="D35" s="225"/>
      <c r="E35" s="225"/>
      <c r="F35" s="225"/>
      <c r="G35" s="225"/>
      <c r="H35" s="225"/>
      <c r="I35" s="225"/>
      <c r="J35" s="225"/>
      <c r="K35" s="226"/>
      <c r="L35" s="230"/>
      <c r="M35" s="231"/>
      <c r="N35" s="231"/>
      <c r="O35" s="231"/>
      <c r="P35" s="231"/>
      <c r="Q35" s="231"/>
      <c r="R35" s="231"/>
      <c r="S35" s="231"/>
      <c r="T35" s="231"/>
      <c r="U35" s="231"/>
      <c r="V35" s="231"/>
      <c r="W35" s="231"/>
      <c r="X35" s="231"/>
      <c r="Y35" s="232"/>
    </row>
    <row r="36" spans="1:25" ht="30" customHeight="1">
      <c r="A36" s="224"/>
      <c r="B36" s="225"/>
      <c r="C36" s="225"/>
      <c r="D36" s="225"/>
      <c r="E36" s="225"/>
      <c r="F36" s="225"/>
      <c r="G36" s="225"/>
      <c r="H36" s="225"/>
      <c r="I36" s="225"/>
      <c r="J36" s="225"/>
      <c r="K36" s="226"/>
      <c r="L36" s="230"/>
      <c r="M36" s="231"/>
      <c r="N36" s="231"/>
      <c r="O36" s="231"/>
      <c r="P36" s="231"/>
      <c r="Q36" s="231"/>
      <c r="R36" s="231"/>
      <c r="S36" s="231"/>
      <c r="T36" s="231"/>
      <c r="U36" s="231"/>
      <c r="V36" s="231"/>
      <c r="W36" s="231"/>
      <c r="X36" s="231"/>
      <c r="Y36" s="232"/>
    </row>
    <row r="37" spans="1:25" ht="30" customHeight="1">
      <c r="A37" s="224"/>
      <c r="B37" s="225"/>
      <c r="C37" s="225"/>
      <c r="D37" s="225"/>
      <c r="E37" s="225"/>
      <c r="F37" s="225"/>
      <c r="G37" s="225"/>
      <c r="H37" s="225"/>
      <c r="I37" s="225"/>
      <c r="J37" s="225"/>
      <c r="K37" s="226"/>
      <c r="L37" s="230"/>
      <c r="M37" s="231"/>
      <c r="N37" s="231"/>
      <c r="O37" s="231"/>
      <c r="P37" s="231"/>
      <c r="Q37" s="231"/>
      <c r="R37" s="231"/>
      <c r="S37" s="231"/>
      <c r="T37" s="231"/>
      <c r="U37" s="231"/>
      <c r="V37" s="231"/>
      <c r="W37" s="231"/>
      <c r="X37" s="231"/>
      <c r="Y37" s="232"/>
    </row>
    <row r="38" spans="1:25" ht="30" customHeight="1">
      <c r="A38" s="224"/>
      <c r="B38" s="225"/>
      <c r="C38" s="225"/>
      <c r="D38" s="225"/>
      <c r="E38" s="225"/>
      <c r="F38" s="225"/>
      <c r="G38" s="225"/>
      <c r="H38" s="225"/>
      <c r="I38" s="225"/>
      <c r="J38" s="225"/>
      <c r="K38" s="226"/>
      <c r="L38" s="230"/>
      <c r="M38" s="231"/>
      <c r="N38" s="231"/>
      <c r="O38" s="231"/>
      <c r="P38" s="231"/>
      <c r="Q38" s="231"/>
      <c r="R38" s="231"/>
      <c r="S38" s="231"/>
      <c r="T38" s="231"/>
      <c r="U38" s="231"/>
      <c r="V38" s="231"/>
      <c r="W38" s="231"/>
      <c r="X38" s="231"/>
      <c r="Y38" s="232"/>
    </row>
    <row r="39" spans="1:25" ht="30" customHeight="1">
      <c r="A39" s="224"/>
      <c r="B39" s="225"/>
      <c r="C39" s="225"/>
      <c r="D39" s="225"/>
      <c r="E39" s="225"/>
      <c r="F39" s="225"/>
      <c r="G39" s="225"/>
      <c r="H39" s="225"/>
      <c r="I39" s="225"/>
      <c r="J39" s="225"/>
      <c r="K39" s="226"/>
      <c r="L39" s="230"/>
      <c r="M39" s="231"/>
      <c r="N39" s="231"/>
      <c r="O39" s="231"/>
      <c r="P39" s="231"/>
      <c r="Q39" s="231"/>
      <c r="R39" s="231"/>
      <c r="S39" s="231"/>
      <c r="T39" s="231"/>
      <c r="U39" s="231"/>
      <c r="V39" s="231"/>
      <c r="W39" s="231"/>
      <c r="X39" s="231"/>
      <c r="Y39" s="232"/>
    </row>
    <row r="40" spans="1:25" ht="30" customHeight="1">
      <c r="A40" s="224"/>
      <c r="B40" s="225"/>
      <c r="C40" s="225"/>
      <c r="D40" s="225"/>
      <c r="E40" s="225"/>
      <c r="F40" s="225"/>
      <c r="G40" s="225"/>
      <c r="H40" s="225"/>
      <c r="I40" s="225"/>
      <c r="J40" s="225"/>
      <c r="K40" s="226"/>
      <c r="L40" s="230"/>
      <c r="M40" s="231"/>
      <c r="N40" s="231"/>
      <c r="O40" s="231"/>
      <c r="P40" s="231"/>
      <c r="Q40" s="231"/>
      <c r="R40" s="231"/>
      <c r="S40" s="231"/>
      <c r="T40" s="231"/>
      <c r="U40" s="231"/>
      <c r="V40" s="231"/>
      <c r="W40" s="231"/>
      <c r="X40" s="231"/>
      <c r="Y40" s="232"/>
    </row>
    <row r="41" spans="1:25" ht="30" customHeight="1">
      <c r="A41" s="224"/>
      <c r="B41" s="225"/>
      <c r="C41" s="225"/>
      <c r="D41" s="225"/>
      <c r="E41" s="225"/>
      <c r="F41" s="225"/>
      <c r="G41" s="225"/>
      <c r="H41" s="225"/>
      <c r="I41" s="225"/>
      <c r="J41" s="225"/>
      <c r="K41" s="226"/>
      <c r="L41" s="230"/>
      <c r="M41" s="231"/>
      <c r="N41" s="231"/>
      <c r="O41" s="231"/>
      <c r="P41" s="231"/>
      <c r="Q41" s="231"/>
      <c r="R41" s="231"/>
      <c r="S41" s="231"/>
      <c r="T41" s="231"/>
      <c r="U41" s="231"/>
      <c r="V41" s="231"/>
      <c r="W41" s="231"/>
      <c r="X41" s="231"/>
      <c r="Y41" s="232"/>
    </row>
    <row r="42" spans="1:25" ht="30" customHeight="1">
      <c r="A42" s="224"/>
      <c r="B42" s="225"/>
      <c r="C42" s="225"/>
      <c r="D42" s="225"/>
      <c r="E42" s="225"/>
      <c r="F42" s="225"/>
      <c r="G42" s="225"/>
      <c r="H42" s="225"/>
      <c r="I42" s="225"/>
      <c r="J42" s="225"/>
      <c r="K42" s="226"/>
      <c r="L42" s="230"/>
      <c r="M42" s="231"/>
      <c r="N42" s="231"/>
      <c r="O42" s="231"/>
      <c r="P42" s="231"/>
      <c r="Q42" s="231"/>
      <c r="R42" s="231"/>
      <c r="S42" s="231"/>
      <c r="T42" s="231"/>
      <c r="U42" s="231"/>
      <c r="V42" s="231"/>
      <c r="W42" s="231"/>
      <c r="X42" s="231"/>
      <c r="Y42" s="232"/>
    </row>
    <row r="43" spans="1:25" ht="30" customHeight="1">
      <c r="A43" s="224"/>
      <c r="B43" s="225"/>
      <c r="C43" s="225"/>
      <c r="D43" s="225"/>
      <c r="E43" s="225"/>
      <c r="F43" s="225"/>
      <c r="G43" s="225"/>
      <c r="H43" s="225"/>
      <c r="I43" s="225"/>
      <c r="J43" s="225"/>
      <c r="K43" s="226"/>
      <c r="L43" s="230"/>
      <c r="M43" s="231"/>
      <c r="N43" s="231"/>
      <c r="O43" s="231"/>
      <c r="P43" s="231"/>
      <c r="Q43" s="231"/>
      <c r="R43" s="231"/>
      <c r="S43" s="231"/>
      <c r="T43" s="231"/>
      <c r="U43" s="231"/>
      <c r="V43" s="231"/>
      <c r="W43" s="231"/>
      <c r="X43" s="231"/>
      <c r="Y43" s="232"/>
    </row>
    <row r="44" spans="1:25" ht="30" customHeight="1">
      <c r="A44" s="224"/>
      <c r="B44" s="225"/>
      <c r="C44" s="225"/>
      <c r="D44" s="225"/>
      <c r="E44" s="225"/>
      <c r="F44" s="225"/>
      <c r="G44" s="225"/>
      <c r="H44" s="225"/>
      <c r="I44" s="225"/>
      <c r="J44" s="225"/>
      <c r="K44" s="226"/>
      <c r="L44" s="230"/>
      <c r="M44" s="231"/>
      <c r="N44" s="231"/>
      <c r="O44" s="231"/>
      <c r="P44" s="231"/>
      <c r="Q44" s="231"/>
      <c r="R44" s="231"/>
      <c r="S44" s="231"/>
      <c r="T44" s="231"/>
      <c r="U44" s="231"/>
      <c r="V44" s="231"/>
      <c r="W44" s="231"/>
      <c r="X44" s="231"/>
      <c r="Y44" s="232"/>
    </row>
    <row r="45" spans="1:25" ht="30" customHeight="1">
      <c r="A45" s="224"/>
      <c r="B45" s="225"/>
      <c r="C45" s="225"/>
      <c r="D45" s="225"/>
      <c r="E45" s="225"/>
      <c r="F45" s="225"/>
      <c r="G45" s="225"/>
      <c r="H45" s="225"/>
      <c r="I45" s="225"/>
      <c r="J45" s="225"/>
      <c r="K45" s="226"/>
      <c r="L45" s="230"/>
      <c r="M45" s="231"/>
      <c r="N45" s="231"/>
      <c r="O45" s="231"/>
      <c r="P45" s="231"/>
      <c r="Q45" s="231"/>
      <c r="R45" s="231"/>
      <c r="S45" s="231"/>
      <c r="T45" s="231"/>
      <c r="U45" s="231"/>
      <c r="V45" s="231"/>
      <c r="W45" s="231"/>
      <c r="X45" s="231"/>
      <c r="Y45" s="232"/>
    </row>
    <row r="46" spans="1:25" ht="30" customHeight="1" thickBot="1">
      <c r="A46" s="227"/>
      <c r="B46" s="228"/>
      <c r="C46" s="228"/>
      <c r="D46" s="228"/>
      <c r="E46" s="228"/>
      <c r="F46" s="228"/>
      <c r="G46" s="228"/>
      <c r="H46" s="228"/>
      <c r="I46" s="228"/>
      <c r="J46" s="228"/>
      <c r="K46" s="229"/>
      <c r="L46" s="233"/>
      <c r="M46" s="234"/>
      <c r="N46" s="234"/>
      <c r="O46" s="234"/>
      <c r="P46" s="234"/>
      <c r="Q46" s="234"/>
      <c r="R46" s="234"/>
      <c r="S46" s="234"/>
      <c r="T46" s="234"/>
      <c r="U46" s="234"/>
      <c r="V46" s="234"/>
      <c r="W46" s="234"/>
      <c r="X46" s="234"/>
      <c r="Y46" s="235"/>
    </row>
    <row r="47" spans="1:25" ht="30" customHeight="1">
      <c r="A47" s="220" t="s">
        <v>107</v>
      </c>
      <c r="B47" s="220"/>
      <c r="C47" s="220"/>
      <c r="D47" s="220"/>
      <c r="E47" s="220"/>
      <c r="F47" s="220"/>
      <c r="G47" s="220"/>
      <c r="H47" s="220"/>
      <c r="I47" s="220"/>
      <c r="J47" s="220"/>
      <c r="K47" s="220"/>
      <c r="L47" s="220"/>
      <c r="M47" s="220"/>
      <c r="N47" s="220"/>
      <c r="O47" s="220"/>
      <c r="P47" s="220"/>
      <c r="Q47" s="220"/>
      <c r="R47" s="220"/>
      <c r="S47" s="220"/>
      <c r="T47" s="220"/>
      <c r="U47" s="220"/>
      <c r="V47" s="220"/>
      <c r="W47" s="220"/>
      <c r="X47" s="220"/>
      <c r="Y47" s="220"/>
    </row>
  </sheetData>
  <sheetProtection sheet="1" objects="1" scenarios="1" selectLockedCells="1"/>
  <protectedRanges>
    <protectedRange sqref="A9:B20 P9:P20 I6 K6 A27 L27 D9:N20" name="範囲1"/>
  </protectedRanges>
  <mergeCells count="32">
    <mergeCell ref="G2:H2"/>
    <mergeCell ref="I2:K2"/>
    <mergeCell ref="A1:U1"/>
    <mergeCell ref="A2:F2"/>
    <mergeCell ref="A3:X3"/>
    <mergeCell ref="L4:R4"/>
    <mergeCell ref="S4:Y4"/>
    <mergeCell ref="B5:D5"/>
    <mergeCell ref="L5:N5"/>
    <mergeCell ref="O5:R5"/>
    <mergeCell ref="S5:U5"/>
    <mergeCell ref="V5:Y5"/>
    <mergeCell ref="A47:Y47"/>
    <mergeCell ref="U24:V24"/>
    <mergeCell ref="W24:Y24"/>
    <mergeCell ref="A26:K26"/>
    <mergeCell ref="L26:Y26"/>
    <mergeCell ref="A27:K46"/>
    <mergeCell ref="L27:Y46"/>
    <mergeCell ref="X6:Y6"/>
    <mergeCell ref="A21:H21"/>
    <mergeCell ref="A22:K22"/>
    <mergeCell ref="P23:Q23"/>
    <mergeCell ref="R23:T23"/>
    <mergeCell ref="U23:V23"/>
    <mergeCell ref="W23:Y23"/>
    <mergeCell ref="B6:D6"/>
    <mergeCell ref="M6:N6"/>
    <mergeCell ref="O6:P6"/>
    <mergeCell ref="Q6:R6"/>
    <mergeCell ref="T6:U6"/>
    <mergeCell ref="V6:W6"/>
  </mergeCells>
  <phoneticPr fontId="6"/>
  <conditionalFormatting sqref="A9:B20 D9:N20 P9:P20">
    <cfRule type="containsBlanks" dxfId="10" priority="3">
      <formula>LEN(TRIM(A9))=0</formula>
    </cfRule>
  </conditionalFormatting>
  <conditionalFormatting sqref="I6 K6">
    <cfRule type="containsBlanks" dxfId="9" priority="1">
      <formula>LEN(TRIM(I6))=0</formula>
    </cfRule>
  </conditionalFormatting>
  <conditionalFormatting sqref="S9:S20">
    <cfRule type="containsBlanks" dxfId="8" priority="2">
      <formula>LEN(TRIM(S9))=0</formula>
    </cfRule>
  </conditionalFormatting>
  <dataValidations count="2">
    <dataValidation type="list" allowBlank="1" showInputMessage="1" showErrorMessage="1" sqref="K9:K20" xr:uid="{7E6A9B05-685B-4322-A889-C0C74598ECFA}">
      <formula1>"有,無"</formula1>
    </dataValidation>
    <dataValidation type="list" allowBlank="1" showInputMessage="1" showErrorMessage="1" sqref="I6 K6" xr:uid="{AD66F422-C758-4BC4-8A28-FF099E96BC4D}">
      <formula1>"あり,なし"</formula1>
    </dataValidation>
  </dataValidations>
  <printOptions horizontalCentered="1"/>
  <pageMargins left="0.59055118110236215" right="0.59055118110236215" top="0.59055118110236215" bottom="0.59055118110236215" header="0.39370078740157483" footer="0.27559055118110237"/>
  <pageSetup paperSize="9" scale="35"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0E078F5-853B-4AA6-BF32-881629359928}">
          <x14:formula1>
            <xm:f>'(参考)諸謝金・宿泊費'!$I$2:$BC$2</xm:f>
          </x14:formula1>
          <xm:sqref>I9:I20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689BC-1DAC-4E1B-9E91-4E47AE51B073}">
  <sheetPr codeName="Sheet11">
    <tabColor rgb="FFFFFF00"/>
    <pageSetUpPr fitToPage="1"/>
  </sheetPr>
  <dimension ref="A1:AI47"/>
  <sheetViews>
    <sheetView showZeros="0" view="pageBreakPreview" zoomScale="85" zoomScaleNormal="85" zoomScaleSheetLayoutView="85" workbookViewId="0">
      <selection sqref="A1:U1"/>
    </sheetView>
  </sheetViews>
  <sheetFormatPr defaultColWidth="2.42578125" defaultRowHeight="30" customHeight="1"/>
  <cols>
    <col min="1" max="1" width="7.85546875" style="10" bestFit="1" customWidth="1"/>
    <col min="2" max="2" width="7.7109375" style="10" bestFit="1" customWidth="1"/>
    <col min="3" max="3" width="4.28515625" style="13" bestFit="1" customWidth="1"/>
    <col min="4" max="4" width="7.7109375" style="10" bestFit="1" customWidth="1"/>
    <col min="5" max="5" width="12.42578125" style="10" customWidth="1"/>
    <col min="6" max="6" width="18.7109375" style="10" customWidth="1"/>
    <col min="7" max="7" width="12.42578125" style="10" customWidth="1"/>
    <col min="8" max="8" width="18.7109375" style="10" customWidth="1"/>
    <col min="9" max="9" width="8.85546875" style="10" customWidth="1"/>
    <col min="10" max="10" width="8.85546875" style="13" customWidth="1"/>
    <col min="11" max="11" width="9.42578125" style="13" bestFit="1" customWidth="1"/>
    <col min="12" max="12" width="9.42578125" style="13" customWidth="1"/>
    <col min="13" max="23" width="10" style="10" customWidth="1"/>
    <col min="24" max="25" width="9.85546875" style="10" customWidth="1"/>
    <col min="26" max="16384" width="2.42578125" style="10"/>
  </cols>
  <sheetData>
    <row r="1" spans="1:35" ht="15.75">
      <c r="A1" s="148" t="s">
        <v>0</v>
      </c>
      <c r="B1" s="148"/>
      <c r="C1" s="148"/>
      <c r="D1" s="148"/>
      <c r="E1" s="148"/>
      <c r="F1" s="148"/>
      <c r="G1" s="148"/>
      <c r="H1" s="148"/>
      <c r="I1" s="148"/>
      <c r="J1" s="148"/>
      <c r="K1" s="148"/>
      <c r="L1" s="148"/>
      <c r="M1" s="148"/>
      <c r="N1" s="148"/>
      <c r="O1" s="148"/>
      <c r="P1" s="148"/>
      <c r="Q1" s="148"/>
      <c r="R1" s="148"/>
      <c r="S1" s="148"/>
      <c r="T1" s="148"/>
      <c r="U1" s="148"/>
    </row>
    <row r="2" spans="1:35" ht="15.75">
      <c r="A2" s="148" t="s">
        <v>1</v>
      </c>
      <c r="B2" s="148"/>
      <c r="C2" s="148"/>
      <c r="D2" s="148"/>
      <c r="E2" s="148"/>
      <c r="F2" s="148"/>
      <c r="G2" s="190"/>
      <c r="H2" s="190"/>
      <c r="I2" s="190"/>
      <c r="J2" s="190"/>
      <c r="K2" s="190"/>
      <c r="L2" s="19"/>
      <c r="M2" s="19"/>
      <c r="N2" s="19"/>
      <c r="O2" s="19"/>
      <c r="P2" s="19"/>
      <c r="Q2" s="19"/>
      <c r="R2" s="19"/>
      <c r="S2" s="19"/>
      <c r="T2" s="19"/>
      <c r="U2" s="19"/>
      <c r="V2" s="11"/>
      <c r="W2" s="11"/>
      <c r="X2" s="11"/>
      <c r="Y2" s="11"/>
      <c r="Z2" s="11"/>
      <c r="AA2" s="11"/>
      <c r="AB2" s="11"/>
      <c r="AC2" s="11"/>
      <c r="AD2" s="11"/>
      <c r="AE2" s="11"/>
      <c r="AF2" s="11"/>
      <c r="AG2" s="11"/>
      <c r="AH2" s="11"/>
      <c r="AI2" s="28"/>
    </row>
    <row r="3" spans="1:35" ht="16.5" thickBot="1">
      <c r="A3" s="194" t="s">
        <v>112</v>
      </c>
      <c r="B3" s="160"/>
      <c r="C3" s="160"/>
      <c r="D3" s="160"/>
      <c r="E3" s="160"/>
      <c r="F3" s="160"/>
      <c r="G3" s="160"/>
      <c r="H3" s="160"/>
      <c r="I3" s="160"/>
      <c r="J3" s="160"/>
      <c r="K3" s="160"/>
      <c r="L3" s="160"/>
      <c r="M3" s="160"/>
      <c r="N3" s="160"/>
      <c r="O3" s="160"/>
      <c r="P3" s="160"/>
      <c r="Q3" s="160"/>
      <c r="R3" s="160"/>
      <c r="S3" s="160"/>
      <c r="T3" s="160"/>
      <c r="U3" s="160"/>
      <c r="V3" s="160"/>
      <c r="W3" s="160"/>
      <c r="X3" s="160"/>
    </row>
    <row r="4" spans="1:35" ht="30" customHeight="1">
      <c r="E4" s="29"/>
      <c r="F4" s="29"/>
      <c r="I4" s="117"/>
      <c r="J4" s="117"/>
      <c r="K4" s="118"/>
      <c r="L4" s="205" t="s">
        <v>60</v>
      </c>
      <c r="M4" s="206"/>
      <c r="N4" s="206"/>
      <c r="O4" s="206"/>
      <c r="P4" s="206"/>
      <c r="Q4" s="206"/>
      <c r="R4" s="207"/>
      <c r="S4" s="199" t="s">
        <v>61</v>
      </c>
      <c r="T4" s="200"/>
      <c r="U4" s="200"/>
      <c r="V4" s="200"/>
      <c r="W4" s="200"/>
      <c r="X4" s="200"/>
      <c r="Y4" s="201"/>
    </row>
    <row r="5" spans="1:35" ht="30" customHeight="1" thickBot="1">
      <c r="A5" s="31" t="s">
        <v>62</v>
      </c>
      <c r="B5" s="219">
        <f>'報告書(車)'!Y18</f>
        <v>0</v>
      </c>
      <c r="C5" s="219"/>
      <c r="D5" s="219"/>
      <c r="E5" s="27"/>
      <c r="F5" s="27"/>
      <c r="L5" s="196" t="s">
        <v>63</v>
      </c>
      <c r="M5" s="197"/>
      <c r="N5" s="197"/>
      <c r="O5" s="203">
        <f>J21*18</f>
        <v>0</v>
      </c>
      <c r="P5" s="203"/>
      <c r="Q5" s="203"/>
      <c r="R5" s="204"/>
      <c r="S5" s="196" t="s">
        <v>63</v>
      </c>
      <c r="T5" s="197"/>
      <c r="U5" s="197"/>
      <c r="V5" s="202">
        <f>O5</f>
        <v>0</v>
      </c>
      <c r="W5" s="203"/>
      <c r="X5" s="203"/>
      <c r="Y5" s="204"/>
    </row>
    <row r="6" spans="1:35" ht="30" customHeight="1" thickBot="1">
      <c r="A6" s="31" t="s">
        <v>64</v>
      </c>
      <c r="B6" s="219">
        <f>'報告書(車)'!N18</f>
        <v>0</v>
      </c>
      <c r="C6" s="219"/>
      <c r="D6" s="219"/>
      <c r="E6" s="27"/>
      <c r="F6" s="27"/>
      <c r="G6" s="27"/>
      <c r="H6" s="119" t="s">
        <v>65</v>
      </c>
      <c r="I6" s="120"/>
      <c r="J6" s="121" t="s">
        <v>67</v>
      </c>
      <c r="K6" s="122"/>
      <c r="L6" s="40" t="s">
        <v>68</v>
      </c>
      <c r="M6" s="165" t="s">
        <v>69</v>
      </c>
      <c r="N6" s="164"/>
      <c r="O6" s="163" t="s">
        <v>70</v>
      </c>
      <c r="P6" s="164"/>
      <c r="Q6" s="163" t="s">
        <v>71</v>
      </c>
      <c r="R6" s="198"/>
      <c r="S6" s="40" t="s">
        <v>68</v>
      </c>
      <c r="T6" s="165" t="s">
        <v>69</v>
      </c>
      <c r="U6" s="164"/>
      <c r="V6" s="163" t="s">
        <v>70</v>
      </c>
      <c r="W6" s="164"/>
      <c r="X6" s="163" t="s">
        <v>71</v>
      </c>
      <c r="Y6" s="198"/>
    </row>
    <row r="7" spans="1:35" ht="30" customHeight="1">
      <c r="A7" s="33" t="s">
        <v>73</v>
      </c>
      <c r="B7" s="34" t="s">
        <v>74</v>
      </c>
      <c r="C7" s="35" t="s">
        <v>75</v>
      </c>
      <c r="D7" s="36" t="s">
        <v>76</v>
      </c>
      <c r="E7" s="37" t="s">
        <v>77</v>
      </c>
      <c r="F7" s="37" t="s">
        <v>78</v>
      </c>
      <c r="G7" s="38" t="s">
        <v>79</v>
      </c>
      <c r="H7" s="37" t="s">
        <v>78</v>
      </c>
      <c r="I7" s="37" t="s">
        <v>80</v>
      </c>
      <c r="J7" s="39" t="s">
        <v>81</v>
      </c>
      <c r="K7" s="39" t="s">
        <v>82</v>
      </c>
      <c r="L7" s="109" t="s">
        <v>83</v>
      </c>
      <c r="M7" s="104" t="s">
        <v>84</v>
      </c>
      <c r="N7" s="41" t="s">
        <v>83</v>
      </c>
      <c r="O7" s="41" t="s">
        <v>86</v>
      </c>
      <c r="P7" s="41" t="s">
        <v>83</v>
      </c>
      <c r="Q7" s="41" t="s">
        <v>86</v>
      </c>
      <c r="R7" s="110" t="s">
        <v>87</v>
      </c>
      <c r="S7" s="109" t="s">
        <v>83</v>
      </c>
      <c r="T7" s="104" t="s">
        <v>84</v>
      </c>
      <c r="U7" s="41" t="s">
        <v>87</v>
      </c>
      <c r="V7" s="41" t="s">
        <v>86</v>
      </c>
      <c r="W7" s="41" t="s">
        <v>88</v>
      </c>
      <c r="X7" s="41" t="s">
        <v>86</v>
      </c>
      <c r="Y7" s="110" t="s">
        <v>87</v>
      </c>
    </row>
    <row r="8" spans="1:35" s="51" customFormat="1" ht="15.75">
      <c r="A8" s="42"/>
      <c r="B8" s="43"/>
      <c r="C8" s="44"/>
      <c r="D8" s="45"/>
      <c r="E8" s="46"/>
      <c r="F8" s="46"/>
      <c r="G8" s="47"/>
      <c r="H8" s="46"/>
      <c r="I8" s="46"/>
      <c r="J8" s="48" t="s">
        <v>90</v>
      </c>
      <c r="K8" s="43"/>
      <c r="L8" s="42" t="s">
        <v>91</v>
      </c>
      <c r="M8" s="50" t="s">
        <v>92</v>
      </c>
      <c r="N8" s="49" t="s">
        <v>91</v>
      </c>
      <c r="O8" s="49" t="s">
        <v>93</v>
      </c>
      <c r="P8" s="50" t="s">
        <v>91</v>
      </c>
      <c r="Q8" s="49" t="s">
        <v>93</v>
      </c>
      <c r="R8" s="111" t="s">
        <v>91</v>
      </c>
      <c r="S8" s="124" t="s">
        <v>91</v>
      </c>
      <c r="T8" s="50" t="s">
        <v>92</v>
      </c>
      <c r="U8" s="49" t="s">
        <v>91</v>
      </c>
      <c r="V8" s="49" t="s">
        <v>93</v>
      </c>
      <c r="W8" s="50" t="s">
        <v>91</v>
      </c>
      <c r="X8" s="49" t="s">
        <v>93</v>
      </c>
      <c r="Y8" s="111" t="s">
        <v>91</v>
      </c>
    </row>
    <row r="9" spans="1:35" ht="30" customHeight="1">
      <c r="A9" s="81"/>
      <c r="B9" s="82"/>
      <c r="C9" s="54" t="s">
        <v>75</v>
      </c>
      <c r="D9" s="83"/>
      <c r="E9" s="84"/>
      <c r="F9" s="84"/>
      <c r="G9" s="84"/>
      <c r="H9" s="84"/>
      <c r="I9" s="21"/>
      <c r="J9" s="85"/>
      <c r="K9" s="59"/>
      <c r="L9" s="86"/>
      <c r="M9" s="114"/>
      <c r="N9" s="87"/>
      <c r="O9" s="60" t="str">
        <f t="shared" ref="O9:O20" si="0">IF(I9="","",1)</f>
        <v/>
      </c>
      <c r="P9" s="87"/>
      <c r="Q9" s="60" t="str">
        <f>IF(O9="","",1)</f>
        <v/>
      </c>
      <c r="R9" s="63" t="str">
        <f>IF(Q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9" s="61">
        <f t="shared" ref="S9:S20" si="1">L9</f>
        <v>0</v>
      </c>
      <c r="T9" s="62">
        <f t="shared" ref="T9:T20" si="2">M9</f>
        <v>0</v>
      </c>
      <c r="U9" s="62" t="str">
        <f>IF(M9="","",IF(N9&lt;  IF(T9&lt;1,1,ROUNDDOWN(T9,0) + IF((T9-ROUNDDOWN(T9,0))&lt;0.5,0,1))  *VLOOKUP($B$6,'(参考)諸謝金・宿泊費'!$B:$I,3,FALSE),
  N9,  IF(T9&lt;1,1,ROUNDDOWN(T9,0) + IF((T9-ROUNDDOWN(T9,0))&lt;0.5,0,1))  *VLOOKUP($B$6,'(参考)諸謝金・宿泊費'!$B:$I,3,FALSE)))</f>
        <v/>
      </c>
      <c r="V9" s="62" t="str">
        <f t="shared" ref="V9:V19" si="3">O9</f>
        <v/>
      </c>
      <c r="W9" s="62" t="str">
        <f>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O9=1,MIN(P9,_xlfn.XLOOKUP($B$6,'(参考)諸謝金・宿泊費'!$B$3:$B$25,_xlfn.XLOOKUP(I9,'(参考)諸謝金・宿泊費'!$I$2:$BC$2,'(参考)諸謝金・宿泊費'!$I$3:$BC$25,""),"")),""),"")</f>
        <v/>
      </c>
      <c r="X9" s="62" t="str">
        <f t="shared" ref="X9:X20" si="4">Q9</f>
        <v/>
      </c>
      <c r="Y9" s="63" t="str">
        <f>IF(Q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0" spans="1:35" ht="30" customHeight="1">
      <c r="A10" s="81"/>
      <c r="B10" s="88"/>
      <c r="C10" s="65" t="s">
        <v>75</v>
      </c>
      <c r="D10" s="89"/>
      <c r="E10" s="90"/>
      <c r="F10" s="90"/>
      <c r="G10" s="90"/>
      <c r="H10" s="90"/>
      <c r="I10" s="21"/>
      <c r="J10" s="91"/>
      <c r="K10" s="59"/>
      <c r="L10" s="86"/>
      <c r="M10" s="115"/>
      <c r="N10" s="87"/>
      <c r="O10" s="72" t="str">
        <f t="shared" si="0"/>
        <v/>
      </c>
      <c r="P10" s="87"/>
      <c r="Q10" s="60" t="str">
        <f t="shared" ref="Q10:Q20" si="5">IF(O10="","",1)</f>
        <v/>
      </c>
      <c r="R10" s="63" t="str">
        <f>IF(Q10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0" s="73">
        <f t="shared" si="1"/>
        <v>0</v>
      </c>
      <c r="T10" s="74">
        <f t="shared" si="2"/>
        <v>0</v>
      </c>
      <c r="U10" s="62" t="str">
        <f>IF(M10="","",IF(N10&lt;  IF(T10&lt;1,1,ROUNDDOWN(T10,0) + IF((T10-ROUNDDOWN(T10,0))&lt;0.5,0,1))  *VLOOKUP($B$6,'(参考)諸謝金・宿泊費'!$B:$I,3,FALSE),
  N10,  IF(T10&lt;1,1,ROUNDDOWN(T10,0) + IF((T10-ROUNDDOWN(T10,0))&lt;0.5,0,1))  *VLOOKUP($B$6,'(参考)諸謝金・宿泊費'!$B:$I,3,FALSE)))</f>
        <v/>
      </c>
      <c r="V10" s="62" t="str">
        <f t="shared" si="3"/>
        <v/>
      </c>
      <c r="W10" s="62" t="str">
        <f>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O10=1,MIN(P10,_xlfn.XLOOKUP($B$6,'(参考)諸謝金・宿泊費'!$B$3:$B$25,_xlfn.XLOOKUP(I10,'(参考)諸謝金・宿泊費'!$I$2:$BC$2,'(参考)諸謝金・宿泊費'!$I$3:$BC$25,""),"")),""),"")</f>
        <v/>
      </c>
      <c r="X10" s="62" t="str">
        <f t="shared" si="4"/>
        <v/>
      </c>
      <c r="Y10" s="63" t="str">
        <f>IF(Q10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1" spans="1:35" ht="30" customHeight="1">
      <c r="A11" s="93"/>
      <c r="B11" s="88"/>
      <c r="C11" s="65" t="s">
        <v>75</v>
      </c>
      <c r="D11" s="89"/>
      <c r="E11" s="84"/>
      <c r="F11" s="84"/>
      <c r="G11" s="84"/>
      <c r="H11" s="84"/>
      <c r="I11" s="21"/>
      <c r="J11" s="85"/>
      <c r="K11" s="59"/>
      <c r="L11" s="86"/>
      <c r="M11" s="115"/>
      <c r="N11" s="87"/>
      <c r="O11" s="72" t="str">
        <f t="shared" si="0"/>
        <v/>
      </c>
      <c r="P11" s="92"/>
      <c r="Q11" s="60" t="str">
        <f t="shared" si="5"/>
        <v/>
      </c>
      <c r="R11" s="63" t="str">
        <f>IF(Q11="","",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1" s="73">
        <f t="shared" si="1"/>
        <v>0</v>
      </c>
      <c r="T11" s="74">
        <f t="shared" si="2"/>
        <v>0</v>
      </c>
      <c r="U11" s="62" t="str">
        <f>IF(M11="","",IF(N11&lt;  IF(T11&lt;1,1,ROUNDDOWN(T11,0) + IF((T11-ROUNDDOWN(T11,0))&lt;0.5,0,1))  *VLOOKUP($B$6,'(参考)諸謝金・宿泊費'!$B:$I,3,FALSE),
  N11,  IF(T11&lt;1,1,ROUNDDOWN(T11,0) + IF((T11-ROUNDDOWN(T11,0))&lt;0.5,0,1))  *VLOOKUP($B$6,'(参考)諸謝金・宿泊費'!$B:$I,3,FALSE)))</f>
        <v/>
      </c>
      <c r="V11" s="62" t="str">
        <f t="shared" si="3"/>
        <v/>
      </c>
      <c r="W11" s="62" t="str">
        <f>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O11=1,MIN(P11,_xlfn.XLOOKUP($B$6,'(参考)諸謝金・宿泊費'!$B$3:$B$25,_xlfn.XLOOKUP(I11,'(参考)諸謝金・宿泊費'!$I$2:$BC$2,'(参考)諸謝金・宿泊費'!$I$3:$BC$25,""),"")),""),"")</f>
        <v/>
      </c>
      <c r="X11" s="62" t="str">
        <f t="shared" si="4"/>
        <v/>
      </c>
      <c r="Y11" s="63" t="str">
        <f>IF(Q11="","",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2" spans="1:35" ht="30" customHeight="1">
      <c r="A12" s="93"/>
      <c r="B12" s="88"/>
      <c r="C12" s="65" t="s">
        <v>75</v>
      </c>
      <c r="D12" s="89"/>
      <c r="E12" s="90"/>
      <c r="F12" s="90"/>
      <c r="G12" s="90"/>
      <c r="H12" s="90"/>
      <c r="I12" s="21"/>
      <c r="J12" s="91"/>
      <c r="K12" s="59"/>
      <c r="L12" s="86"/>
      <c r="M12" s="115"/>
      <c r="N12" s="87"/>
      <c r="O12" s="72" t="str">
        <f t="shared" si="0"/>
        <v/>
      </c>
      <c r="P12" s="92"/>
      <c r="Q12" s="60" t="str">
        <f t="shared" si="5"/>
        <v/>
      </c>
      <c r="R12" s="63" t="str">
        <f>IF(Q12="","",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2" s="73">
        <f t="shared" si="1"/>
        <v>0</v>
      </c>
      <c r="T12" s="74">
        <f t="shared" si="2"/>
        <v>0</v>
      </c>
      <c r="U12" s="62" t="str">
        <f>IF(M12="","",IF(N12&lt;  IF(T12&lt;1,1,ROUNDDOWN(T12,0) + IF((T12-ROUNDDOWN(T12,0))&lt;0.5,0,1))  *VLOOKUP($B$6,'(参考)諸謝金・宿泊費'!$B:$I,3,FALSE),
  N12,  IF(T12&lt;1,1,ROUNDDOWN(T12,0) + IF((T12-ROUNDDOWN(T12,0))&lt;0.5,0,1))  *VLOOKUP($B$6,'(参考)諸謝金・宿泊費'!$B:$I,3,FALSE)))</f>
        <v/>
      </c>
      <c r="V12" s="62" t="str">
        <f t="shared" si="3"/>
        <v/>
      </c>
      <c r="W12" s="62" t="str">
        <f>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O12=1,MIN(P12,_xlfn.XLOOKUP($B$6,'(参考)諸謝金・宿泊費'!$B$3:$B$25,_xlfn.XLOOKUP(I12,'(参考)諸謝金・宿泊費'!$I$2:$BC$2,'(参考)諸謝金・宿泊費'!$I$3:$BC$25,""),"")),""),"")</f>
        <v/>
      </c>
      <c r="X12" s="62" t="str">
        <f t="shared" si="4"/>
        <v/>
      </c>
      <c r="Y12" s="63" t="str">
        <f>IF(Q12="","",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3" spans="1:35" ht="30" customHeight="1">
      <c r="A13" s="93"/>
      <c r="B13" s="88"/>
      <c r="C13" s="65" t="s">
        <v>75</v>
      </c>
      <c r="D13" s="89"/>
      <c r="E13" s="90"/>
      <c r="F13" s="90"/>
      <c r="G13" s="94"/>
      <c r="H13" s="94"/>
      <c r="I13" s="21"/>
      <c r="J13" s="91"/>
      <c r="K13" s="95"/>
      <c r="L13" s="86"/>
      <c r="M13" s="115"/>
      <c r="N13" s="87"/>
      <c r="O13" s="72" t="str">
        <f t="shared" si="0"/>
        <v/>
      </c>
      <c r="P13" s="92"/>
      <c r="Q13" s="60" t="str">
        <f t="shared" si="5"/>
        <v/>
      </c>
      <c r="R13" s="63" t="str">
        <f>IF(Q13="","",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3" s="73">
        <f t="shared" si="1"/>
        <v>0</v>
      </c>
      <c r="T13" s="74">
        <f t="shared" si="2"/>
        <v>0</v>
      </c>
      <c r="U13" s="62" t="str">
        <f>IF(M13="","",IF(N13&lt;  IF(T13&lt;1,1,ROUNDDOWN(T13,0) + IF((T13-ROUNDDOWN(T13,0))&lt;0.5,0,1))  *VLOOKUP($B$6,'(参考)諸謝金・宿泊費'!$B:$I,3,FALSE),
  N13,  IF(T13&lt;1,1,ROUNDDOWN(T13,0) + IF((T13-ROUNDDOWN(T13,0))&lt;0.5,0,1))  *VLOOKUP($B$6,'(参考)諸謝金・宿泊費'!$B:$I,3,FALSE)))</f>
        <v/>
      </c>
      <c r="V13" s="62" t="str">
        <f t="shared" si="3"/>
        <v/>
      </c>
      <c r="W13" s="62" t="str">
        <f>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O13=1,MIN(P13,_xlfn.XLOOKUP($B$6,'(参考)諸謝金・宿泊費'!$B$3:$B$25,_xlfn.XLOOKUP(I13,'(参考)諸謝金・宿泊費'!$I$2:$BC$2,'(参考)諸謝金・宿泊費'!$I$3:$BC$25,""),"")),""),"")</f>
        <v/>
      </c>
      <c r="X13" s="62" t="str">
        <f t="shared" si="4"/>
        <v/>
      </c>
      <c r="Y13" s="63" t="str">
        <f>IF(Q13="","",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4" spans="1:35" ht="30" customHeight="1">
      <c r="A14" s="93"/>
      <c r="B14" s="88"/>
      <c r="C14" s="65" t="s">
        <v>75</v>
      </c>
      <c r="D14" s="89"/>
      <c r="E14" s="90"/>
      <c r="F14" s="90"/>
      <c r="G14" s="94"/>
      <c r="H14" s="94"/>
      <c r="I14" s="21"/>
      <c r="J14" s="91"/>
      <c r="K14" s="95"/>
      <c r="L14" s="86"/>
      <c r="M14" s="115"/>
      <c r="N14" s="87"/>
      <c r="O14" s="72" t="str">
        <f t="shared" si="0"/>
        <v/>
      </c>
      <c r="P14" s="92"/>
      <c r="Q14" s="60" t="str">
        <f t="shared" si="5"/>
        <v/>
      </c>
      <c r="R14" s="63" t="str">
        <f>IF(Q14="","",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4" s="73">
        <f t="shared" si="1"/>
        <v>0</v>
      </c>
      <c r="T14" s="74">
        <f t="shared" si="2"/>
        <v>0</v>
      </c>
      <c r="U14" s="62" t="str">
        <f>IF(M14="","",IF(N14&lt;  IF(T14&lt;1,1,ROUNDDOWN(T14,0) + IF((T14-ROUNDDOWN(T14,0))&lt;0.5,0,1))  *VLOOKUP($B$6,'(参考)諸謝金・宿泊費'!$B:$I,3,FALSE),
  N14,  IF(T14&lt;1,1,ROUNDDOWN(T14,0) + IF((T14-ROUNDDOWN(T14,0))&lt;0.5,0,1))  *VLOOKUP($B$6,'(参考)諸謝金・宿泊費'!$B:$I,3,FALSE)))</f>
        <v/>
      </c>
      <c r="V14" s="62" t="str">
        <f t="shared" si="3"/>
        <v/>
      </c>
      <c r="W14" s="62" t="str">
        <f>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O14=1,MIN(P14,_xlfn.XLOOKUP($B$6,'(参考)諸謝金・宿泊費'!$B$3:$B$25,_xlfn.XLOOKUP(I14,'(参考)諸謝金・宿泊費'!$I$2:$BC$2,'(参考)諸謝金・宿泊費'!$I$3:$BC$25,""),"")),""),"")</f>
        <v/>
      </c>
      <c r="X14" s="62" t="str">
        <f t="shared" si="4"/>
        <v/>
      </c>
      <c r="Y14" s="63" t="str">
        <f>IF(Q14="","",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5" spans="1:35" ht="30" customHeight="1">
      <c r="A15" s="81"/>
      <c r="B15" s="88"/>
      <c r="C15" s="65" t="s">
        <v>75</v>
      </c>
      <c r="D15" s="89"/>
      <c r="E15" s="90"/>
      <c r="F15" s="90"/>
      <c r="G15" s="90"/>
      <c r="H15" s="90"/>
      <c r="I15" s="21"/>
      <c r="J15" s="91"/>
      <c r="K15" s="59"/>
      <c r="L15" s="86"/>
      <c r="M15" s="115"/>
      <c r="N15" s="87"/>
      <c r="O15" s="72" t="str">
        <f t="shared" si="0"/>
        <v/>
      </c>
      <c r="P15" s="87"/>
      <c r="Q15" s="60" t="str">
        <f t="shared" si="5"/>
        <v/>
      </c>
      <c r="R15" s="63" t="str">
        <f>IF(Q15="","",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5" s="73">
        <f t="shared" si="1"/>
        <v>0</v>
      </c>
      <c r="T15" s="74">
        <f t="shared" si="2"/>
        <v>0</v>
      </c>
      <c r="U15" s="62" t="str">
        <f>IF(M15="","",IF(N15&lt;  IF(T15&lt;1,1,ROUNDDOWN(T15,0) + IF((T15-ROUNDDOWN(T15,0))&lt;0.5,0,1))  *VLOOKUP($B$6,'(参考)諸謝金・宿泊費'!$B:$I,3,FALSE),
  N15,  IF(T15&lt;1,1,ROUNDDOWN(T15,0) + IF((T15-ROUNDDOWN(T15,0))&lt;0.5,0,1))  *VLOOKUP($B$6,'(参考)諸謝金・宿泊費'!$B:$I,3,FALSE)))</f>
        <v/>
      </c>
      <c r="V15" s="62" t="str">
        <f t="shared" si="3"/>
        <v/>
      </c>
      <c r="W15" s="62" t="str">
        <f>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O15=1,MIN(P15,_xlfn.XLOOKUP($B$6,'(参考)諸謝金・宿泊費'!$B$3:$B$25,_xlfn.XLOOKUP(I15,'(参考)諸謝金・宿泊費'!$I$2:$BC$2,'(参考)諸謝金・宿泊費'!$I$3:$BC$25,""),"")),""),"")</f>
        <v/>
      </c>
      <c r="X15" s="62" t="str">
        <f t="shared" si="4"/>
        <v/>
      </c>
      <c r="Y15" s="63" t="str">
        <f>IF(Q15="","",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6" spans="1:35" ht="30" customHeight="1">
      <c r="A16" s="93"/>
      <c r="B16" s="88"/>
      <c r="C16" s="65" t="s">
        <v>75</v>
      </c>
      <c r="D16" s="89"/>
      <c r="E16" s="84"/>
      <c r="F16" s="84"/>
      <c r="G16" s="84"/>
      <c r="H16" s="84"/>
      <c r="I16" s="21"/>
      <c r="J16" s="85"/>
      <c r="K16" s="59"/>
      <c r="L16" s="86"/>
      <c r="M16" s="115"/>
      <c r="N16" s="92"/>
      <c r="O16" s="72" t="str">
        <f t="shared" si="0"/>
        <v/>
      </c>
      <c r="P16" s="92"/>
      <c r="Q16" s="60" t="str">
        <f t="shared" si="5"/>
        <v/>
      </c>
      <c r="R16" s="63" t="str">
        <f>IF(Q16="","",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6" s="73">
        <f t="shared" si="1"/>
        <v>0</v>
      </c>
      <c r="T16" s="74">
        <f t="shared" si="2"/>
        <v>0</v>
      </c>
      <c r="U16" s="62" t="str">
        <f>IF(M16="","",IF(N16&lt;  IF(T16&lt;1,1,ROUNDDOWN(T16,0) + IF((T16-ROUNDDOWN(T16,0))&lt;0.5,0,1))  *VLOOKUP($B$6,'(参考)諸謝金・宿泊費'!$B:$I,3,FALSE),
  N16,  IF(T16&lt;1,1,ROUNDDOWN(T16,0) + IF((T16-ROUNDDOWN(T16,0))&lt;0.5,0,1))  *VLOOKUP($B$6,'(参考)諸謝金・宿泊費'!$B:$I,3,FALSE)))</f>
        <v/>
      </c>
      <c r="V16" s="62" t="str">
        <f t="shared" si="3"/>
        <v/>
      </c>
      <c r="W16" s="62" t="str">
        <f>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O16=1,MIN(P16,_xlfn.XLOOKUP($B$6,'(参考)諸謝金・宿泊費'!$B$3:$B$25,_xlfn.XLOOKUP(I16,'(参考)諸謝金・宿泊費'!$I$2:$BC$2,'(参考)諸謝金・宿泊費'!$I$3:$BC$25,""),"")),""),"")</f>
        <v/>
      </c>
      <c r="X16" s="62" t="str">
        <f t="shared" si="4"/>
        <v/>
      </c>
      <c r="Y16" s="63" t="str">
        <f>IF(Q16="","",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7" spans="1:25" ht="30" customHeight="1">
      <c r="A17" s="93"/>
      <c r="B17" s="88"/>
      <c r="C17" s="65" t="s">
        <v>75</v>
      </c>
      <c r="D17" s="89"/>
      <c r="E17" s="90"/>
      <c r="F17" s="90"/>
      <c r="G17" s="90"/>
      <c r="H17" s="90"/>
      <c r="I17" s="21"/>
      <c r="J17" s="91"/>
      <c r="K17" s="59"/>
      <c r="L17" s="86"/>
      <c r="M17" s="115"/>
      <c r="N17" s="92"/>
      <c r="O17" s="72" t="str">
        <f t="shared" si="0"/>
        <v/>
      </c>
      <c r="P17" s="92"/>
      <c r="Q17" s="60" t="str">
        <f t="shared" si="5"/>
        <v/>
      </c>
      <c r="R17" s="63" t="str">
        <f>IF(Q17="","",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7" s="73">
        <f t="shared" si="1"/>
        <v>0</v>
      </c>
      <c r="T17" s="74">
        <f t="shared" si="2"/>
        <v>0</v>
      </c>
      <c r="U17" s="62" t="str">
        <f>IF(M17="","",IF(N17&lt;  IF(T17&lt;1,1,ROUNDDOWN(T17,0) + IF((T17-ROUNDDOWN(T17,0))&lt;0.5,0,1))  *VLOOKUP($B$6,'(参考)諸謝金・宿泊費'!$B:$I,3,FALSE),
  N17,  IF(T17&lt;1,1,ROUNDDOWN(T17,0) + IF((T17-ROUNDDOWN(T17,0))&lt;0.5,0,1))  *VLOOKUP($B$6,'(参考)諸謝金・宿泊費'!$B:$I,3,FALSE)))</f>
        <v/>
      </c>
      <c r="V17" s="62" t="str">
        <f t="shared" si="3"/>
        <v/>
      </c>
      <c r="W17" s="62" t="str">
        <f>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O17=1,MIN(P17,_xlfn.XLOOKUP($B$6,'(参考)諸謝金・宿泊費'!$B$3:$B$25,_xlfn.XLOOKUP(I17,'(参考)諸謝金・宿泊費'!$I$2:$BC$2,'(参考)諸謝金・宿泊費'!$I$3:$BC$25,""),"")),""),"")</f>
        <v/>
      </c>
      <c r="X17" s="62" t="str">
        <f t="shared" si="4"/>
        <v/>
      </c>
      <c r="Y17" s="63" t="str">
        <f>IF(Q17="","",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8" spans="1:25" ht="30" customHeight="1">
      <c r="A18" s="93"/>
      <c r="B18" s="88"/>
      <c r="C18" s="65" t="s">
        <v>75</v>
      </c>
      <c r="D18" s="89"/>
      <c r="E18" s="90"/>
      <c r="F18" s="90"/>
      <c r="G18" s="94"/>
      <c r="H18" s="94"/>
      <c r="I18" s="21"/>
      <c r="J18" s="91"/>
      <c r="K18" s="95"/>
      <c r="L18" s="86"/>
      <c r="M18" s="115"/>
      <c r="N18" s="92"/>
      <c r="O18" s="72" t="str">
        <f t="shared" si="0"/>
        <v/>
      </c>
      <c r="P18" s="92"/>
      <c r="Q18" s="60" t="str">
        <f t="shared" si="5"/>
        <v/>
      </c>
      <c r="R18" s="63" t="str">
        <f>IF(Q18="","",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8" s="73">
        <f t="shared" si="1"/>
        <v>0</v>
      </c>
      <c r="T18" s="74">
        <f t="shared" si="2"/>
        <v>0</v>
      </c>
      <c r="U18" s="62" t="str">
        <f>IF(M18="","",IF(N18&lt;  IF(T18&lt;1,1,ROUNDDOWN(T18,0) + IF((T18-ROUNDDOWN(T18,0))&lt;0.5,0,1))  *VLOOKUP($B$6,'(参考)諸謝金・宿泊費'!$B:$I,3,FALSE),
  N18,  IF(T18&lt;1,1,ROUNDDOWN(T18,0) + IF((T18-ROUNDDOWN(T18,0))&lt;0.5,0,1))  *VLOOKUP($B$6,'(参考)諸謝金・宿泊費'!$B:$I,3,FALSE)))</f>
        <v/>
      </c>
      <c r="V18" s="62" t="str">
        <f t="shared" si="3"/>
        <v/>
      </c>
      <c r="W18" s="62" t="str">
        <f>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O18=1,MIN(P18,_xlfn.XLOOKUP($B$6,'(参考)諸謝金・宿泊費'!$B$3:$B$25,_xlfn.XLOOKUP(I18,'(参考)諸謝金・宿泊費'!$I$2:$BC$2,'(参考)諸謝金・宿泊費'!$I$3:$BC$25,""),"")),""),"")</f>
        <v/>
      </c>
      <c r="X18" s="62" t="str">
        <f t="shared" si="4"/>
        <v/>
      </c>
      <c r="Y18" s="63" t="str">
        <f>IF(Q18="","",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9" spans="1:25" ht="30" customHeight="1">
      <c r="A19" s="93"/>
      <c r="B19" s="88"/>
      <c r="C19" s="65" t="s">
        <v>75</v>
      </c>
      <c r="D19" s="89"/>
      <c r="E19" s="90"/>
      <c r="F19" s="90"/>
      <c r="G19" s="94"/>
      <c r="H19" s="94"/>
      <c r="I19" s="21"/>
      <c r="J19" s="91"/>
      <c r="K19" s="95"/>
      <c r="L19" s="86"/>
      <c r="M19" s="115"/>
      <c r="N19" s="92"/>
      <c r="O19" s="72" t="str">
        <f t="shared" si="0"/>
        <v/>
      </c>
      <c r="P19" s="92"/>
      <c r="Q19" s="60" t="str">
        <f t="shared" si="5"/>
        <v/>
      </c>
      <c r="R19" s="63" t="str">
        <f>IF(Q19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9" s="73">
        <f t="shared" si="1"/>
        <v>0</v>
      </c>
      <c r="T19" s="74">
        <f t="shared" si="2"/>
        <v>0</v>
      </c>
      <c r="U19" s="62" t="str">
        <f>IF(M19="","",IF(N19&lt;  IF(T19&lt;1,1,ROUNDDOWN(T19,0) + IF((T19-ROUNDDOWN(T19,0))&lt;0.5,0,1))  *VLOOKUP($B$6,'(参考)諸謝金・宿泊費'!$B:$I,3,FALSE),
  N19,  IF(T19&lt;1,1,ROUNDDOWN(T19,0) + IF((T19-ROUNDDOWN(T19,0))&lt;0.5,0,1))  *VLOOKUP($B$6,'(参考)諸謝金・宿泊費'!$B:$I,3,FALSE)))</f>
        <v/>
      </c>
      <c r="V19" s="62" t="str">
        <f t="shared" si="3"/>
        <v/>
      </c>
      <c r="W19" s="62" t="str">
        <f>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O19=1,MIN(P19,_xlfn.XLOOKUP($B$6,'(参考)諸謝金・宿泊費'!$B$3:$B$25,_xlfn.XLOOKUP(I19,'(参考)諸謝金・宿泊費'!$I$2:$BC$2,'(参考)諸謝金・宿泊費'!$I$3:$BC$25,""),"")),""),"")</f>
        <v/>
      </c>
      <c r="X19" s="62" t="str">
        <f t="shared" si="4"/>
        <v/>
      </c>
      <c r="Y19" s="63" t="str">
        <f>IF(Q19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20" spans="1:25" ht="30" customHeight="1" thickBot="1">
      <c r="A20" s="93"/>
      <c r="B20" s="88"/>
      <c r="C20" s="65" t="s">
        <v>75</v>
      </c>
      <c r="D20" s="89"/>
      <c r="E20" s="90"/>
      <c r="F20" s="90"/>
      <c r="G20" s="90"/>
      <c r="H20" s="90"/>
      <c r="I20" s="21"/>
      <c r="J20" s="91"/>
      <c r="K20" s="95"/>
      <c r="L20" s="86"/>
      <c r="M20" s="116"/>
      <c r="N20" s="96"/>
      <c r="O20" s="97" t="str">
        <f t="shared" si="0"/>
        <v/>
      </c>
      <c r="P20" s="96"/>
      <c r="Q20" s="60" t="str">
        <f t="shared" si="5"/>
        <v/>
      </c>
      <c r="R20" s="63" t="str">
        <f>IF(Q20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20" s="125">
        <f t="shared" si="1"/>
        <v>0</v>
      </c>
      <c r="T20" s="98">
        <f t="shared" si="2"/>
        <v>0</v>
      </c>
      <c r="U20" s="62" t="str">
        <f>IF(M20="","",IF(N20&lt;  IF(T20&lt;1,1,ROUNDDOWN(T20,0) + IF((T20-ROUNDDOWN(T20,0))&lt;0.5,0,1))  *VLOOKUP($B$6,'(参考)諸謝金・宿泊費'!$B:$I,3,FALSE),
  N20,  IF(T20&lt;1,1,ROUNDDOWN(T20,0) + IF((T20-ROUNDDOWN(T20,0))&lt;0.5,0,1))  *VLOOKUP($B$6,'(参考)諸謝金・宿泊費'!$B:$I,3,FALSE)))</f>
        <v/>
      </c>
      <c r="V20" s="62" t="str">
        <f>O20</f>
        <v/>
      </c>
      <c r="W20" s="62" t="str">
        <f>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O20=1,MIN(P20,_xlfn.XLOOKUP($B$6,'(参考)諸謝金・宿泊費'!$B$3:$B$25,_xlfn.XLOOKUP(I20,'(参考)諸謝金・宿泊費'!$I$2:$BC$2,'(参考)諸謝金・宿泊費'!$I$3:$BC$25,""),"")),""),"")</f>
        <v/>
      </c>
      <c r="X20" s="62" t="str">
        <f t="shared" si="4"/>
        <v/>
      </c>
      <c r="Y20" s="63" t="str">
        <f>IF(Q20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21" spans="1:25" ht="30" customHeight="1" thickBot="1">
      <c r="A21" s="191" t="s">
        <v>101</v>
      </c>
      <c r="B21" s="192"/>
      <c r="C21" s="192"/>
      <c r="D21" s="192"/>
      <c r="E21" s="192"/>
      <c r="F21" s="192"/>
      <c r="G21" s="192"/>
      <c r="H21" s="193"/>
      <c r="I21" s="76"/>
      <c r="J21" s="99">
        <f>SUM(J9:J20)</f>
        <v>0</v>
      </c>
      <c r="K21" s="77"/>
      <c r="L21" s="126">
        <f>SUM(L9:L20)</f>
        <v>0</v>
      </c>
      <c r="M21" s="100">
        <f>SUM(M9:M20)</f>
        <v>0</v>
      </c>
      <c r="N21" s="100">
        <f>SUM(N9:N20)</f>
        <v>0</v>
      </c>
      <c r="O21" s="100"/>
      <c r="P21" s="100">
        <f>SUM(P9:P20)</f>
        <v>0</v>
      </c>
      <c r="Q21" s="101"/>
      <c r="R21" s="102">
        <f>SUM(R9:R20)</f>
        <v>0</v>
      </c>
      <c r="S21" s="126">
        <f>SUM(S9:S20)</f>
        <v>0</v>
      </c>
      <c r="T21" s="100">
        <f>SUM(T9:T20)</f>
        <v>0</v>
      </c>
      <c r="U21" s="100">
        <f>SUM(U9:U20)</f>
        <v>0</v>
      </c>
      <c r="V21" s="101"/>
      <c r="W21" s="100">
        <f>SUM(W9:W20)</f>
        <v>0</v>
      </c>
      <c r="X21" s="123"/>
      <c r="Y21" s="127">
        <f>SUM(Y9:Y20)</f>
        <v>0</v>
      </c>
    </row>
    <row r="22" spans="1:25" ht="16.5" thickBot="1">
      <c r="A22" s="167" t="s">
        <v>102</v>
      </c>
      <c r="B22" s="167"/>
      <c r="C22" s="167"/>
      <c r="D22" s="167"/>
      <c r="E22" s="167"/>
      <c r="F22" s="167"/>
      <c r="G22" s="167"/>
      <c r="H22" s="167"/>
      <c r="I22" s="167"/>
      <c r="J22" s="167"/>
      <c r="K22" s="167"/>
      <c r="L22" s="108"/>
      <c r="M22" s="78"/>
      <c r="N22" s="128"/>
      <c r="O22" s="78"/>
      <c r="P22" s="78"/>
      <c r="Q22" s="78"/>
      <c r="R22" s="78"/>
      <c r="S22" s="78"/>
      <c r="T22" s="78"/>
      <c r="U22" s="128"/>
      <c r="V22" s="78"/>
      <c r="W22" s="78"/>
      <c r="X22" s="78"/>
    </row>
    <row r="23" spans="1:25" ht="30" customHeight="1" thickBot="1">
      <c r="A23" s="27"/>
      <c r="B23" s="27"/>
      <c r="C23" s="32"/>
      <c r="D23" s="27"/>
      <c r="E23" s="27"/>
      <c r="F23" s="27"/>
      <c r="G23" s="27"/>
      <c r="H23" s="27"/>
      <c r="I23" s="27"/>
      <c r="J23" s="32"/>
      <c r="K23" s="32"/>
      <c r="L23" s="32"/>
      <c r="N23" s="129"/>
      <c r="O23" s="130"/>
      <c r="P23" s="168" t="s">
        <v>48</v>
      </c>
      <c r="Q23" s="169"/>
      <c r="R23" s="170">
        <f>SUM(L21,N21,P21,R21,O5)</f>
        <v>0</v>
      </c>
      <c r="S23" s="170"/>
      <c r="T23" s="171"/>
      <c r="U23" s="168" t="s">
        <v>103</v>
      </c>
      <c r="V23" s="172"/>
      <c r="W23" s="189">
        <f>SUM(S21,U21,W21,Y21,V5)</f>
        <v>0</v>
      </c>
      <c r="X23" s="170"/>
      <c r="Y23" s="171"/>
    </row>
    <row r="24" spans="1:25" ht="30" customHeight="1" thickBot="1">
      <c r="A24" s="27"/>
      <c r="B24" s="27"/>
      <c r="C24" s="32"/>
      <c r="D24" s="27"/>
      <c r="E24" s="27"/>
      <c r="F24" s="27"/>
      <c r="G24" s="27"/>
      <c r="H24" s="27"/>
      <c r="I24" s="27"/>
      <c r="J24" s="32"/>
      <c r="K24" s="32"/>
      <c r="L24" s="32"/>
      <c r="M24" s="79"/>
      <c r="N24" s="79"/>
      <c r="O24" s="79"/>
      <c r="P24" s="79"/>
      <c r="Q24" s="79"/>
      <c r="R24" s="79"/>
      <c r="S24" s="79"/>
      <c r="U24" s="168" t="s">
        <v>104</v>
      </c>
      <c r="V24" s="172"/>
      <c r="W24" s="189">
        <f>R23-W23</f>
        <v>0</v>
      </c>
      <c r="X24" s="170"/>
      <c r="Y24" s="171"/>
    </row>
    <row r="25" spans="1:25" ht="16.5" thickBot="1">
      <c r="A25" s="27"/>
      <c r="B25" s="27"/>
      <c r="C25" s="32"/>
      <c r="D25" s="27"/>
      <c r="E25" s="27"/>
      <c r="F25" s="27"/>
      <c r="G25" s="27"/>
      <c r="H25" s="27"/>
      <c r="I25" s="27"/>
      <c r="J25" s="32"/>
      <c r="K25" s="32"/>
      <c r="L25" s="32"/>
      <c r="M25" s="79"/>
      <c r="N25" s="79"/>
      <c r="O25" s="79"/>
      <c r="P25" s="79"/>
      <c r="Q25" s="79"/>
      <c r="R25" s="79"/>
      <c r="S25" s="79"/>
      <c r="T25" s="30"/>
      <c r="U25" s="30"/>
      <c r="V25" s="30"/>
      <c r="W25" s="30"/>
      <c r="X25" s="80"/>
    </row>
    <row r="26" spans="1:25" ht="30" customHeight="1">
      <c r="A26" s="221" t="s">
        <v>105</v>
      </c>
      <c r="B26" s="222"/>
      <c r="C26" s="222"/>
      <c r="D26" s="222"/>
      <c r="E26" s="222"/>
      <c r="F26" s="222"/>
      <c r="G26" s="222"/>
      <c r="H26" s="222"/>
      <c r="I26" s="222"/>
      <c r="J26" s="222"/>
      <c r="K26" s="223"/>
      <c r="L26" s="173" t="s">
        <v>106</v>
      </c>
      <c r="M26" s="174"/>
      <c r="N26" s="174"/>
      <c r="O26" s="174"/>
      <c r="P26" s="174"/>
      <c r="Q26" s="174"/>
      <c r="R26" s="174"/>
      <c r="S26" s="174"/>
      <c r="T26" s="174"/>
      <c r="U26" s="174"/>
      <c r="V26" s="174"/>
      <c r="W26" s="174"/>
      <c r="X26" s="174"/>
      <c r="Y26" s="177"/>
    </row>
    <row r="27" spans="1:25" ht="30" customHeight="1">
      <c r="A27" s="224"/>
      <c r="B27" s="225"/>
      <c r="C27" s="225"/>
      <c r="D27" s="225"/>
      <c r="E27" s="225"/>
      <c r="F27" s="225"/>
      <c r="G27" s="225"/>
      <c r="H27" s="225"/>
      <c r="I27" s="225"/>
      <c r="J27" s="225"/>
      <c r="K27" s="226"/>
      <c r="L27" s="230"/>
      <c r="M27" s="231"/>
      <c r="N27" s="231"/>
      <c r="O27" s="231"/>
      <c r="P27" s="231"/>
      <c r="Q27" s="231"/>
      <c r="R27" s="231"/>
      <c r="S27" s="231"/>
      <c r="T27" s="231"/>
      <c r="U27" s="231"/>
      <c r="V27" s="231"/>
      <c r="W27" s="231"/>
      <c r="X27" s="231"/>
      <c r="Y27" s="232"/>
    </row>
    <row r="28" spans="1:25" ht="30" customHeight="1">
      <c r="A28" s="224"/>
      <c r="B28" s="225"/>
      <c r="C28" s="225"/>
      <c r="D28" s="225"/>
      <c r="E28" s="225"/>
      <c r="F28" s="225"/>
      <c r="G28" s="225"/>
      <c r="H28" s="225"/>
      <c r="I28" s="225"/>
      <c r="J28" s="225"/>
      <c r="K28" s="226"/>
      <c r="L28" s="230"/>
      <c r="M28" s="231"/>
      <c r="N28" s="231"/>
      <c r="O28" s="231"/>
      <c r="P28" s="231"/>
      <c r="Q28" s="231"/>
      <c r="R28" s="231"/>
      <c r="S28" s="231"/>
      <c r="T28" s="231"/>
      <c r="U28" s="231"/>
      <c r="V28" s="231"/>
      <c r="W28" s="231"/>
      <c r="X28" s="231"/>
      <c r="Y28" s="232"/>
    </row>
    <row r="29" spans="1:25" ht="30" customHeight="1">
      <c r="A29" s="224"/>
      <c r="B29" s="225"/>
      <c r="C29" s="225"/>
      <c r="D29" s="225"/>
      <c r="E29" s="225"/>
      <c r="F29" s="225"/>
      <c r="G29" s="225"/>
      <c r="H29" s="225"/>
      <c r="I29" s="225"/>
      <c r="J29" s="225"/>
      <c r="K29" s="226"/>
      <c r="L29" s="230"/>
      <c r="M29" s="231"/>
      <c r="N29" s="231"/>
      <c r="O29" s="231"/>
      <c r="P29" s="231"/>
      <c r="Q29" s="231"/>
      <c r="R29" s="231"/>
      <c r="S29" s="231"/>
      <c r="T29" s="231"/>
      <c r="U29" s="231"/>
      <c r="V29" s="231"/>
      <c r="W29" s="231"/>
      <c r="X29" s="231"/>
      <c r="Y29" s="232"/>
    </row>
    <row r="30" spans="1:25" ht="30" customHeight="1">
      <c r="A30" s="224"/>
      <c r="B30" s="225"/>
      <c r="C30" s="225"/>
      <c r="D30" s="225"/>
      <c r="E30" s="225"/>
      <c r="F30" s="225"/>
      <c r="G30" s="225"/>
      <c r="H30" s="225"/>
      <c r="I30" s="225"/>
      <c r="J30" s="225"/>
      <c r="K30" s="226"/>
      <c r="L30" s="230"/>
      <c r="M30" s="231"/>
      <c r="N30" s="231"/>
      <c r="O30" s="231"/>
      <c r="P30" s="231"/>
      <c r="Q30" s="231"/>
      <c r="R30" s="231"/>
      <c r="S30" s="231"/>
      <c r="T30" s="231"/>
      <c r="U30" s="231"/>
      <c r="V30" s="231"/>
      <c r="W30" s="231"/>
      <c r="X30" s="231"/>
      <c r="Y30" s="232"/>
    </row>
    <row r="31" spans="1:25" ht="30" customHeight="1">
      <c r="A31" s="224"/>
      <c r="B31" s="225"/>
      <c r="C31" s="225"/>
      <c r="D31" s="225"/>
      <c r="E31" s="225"/>
      <c r="F31" s="225"/>
      <c r="G31" s="225"/>
      <c r="H31" s="225"/>
      <c r="I31" s="225"/>
      <c r="J31" s="225"/>
      <c r="K31" s="226"/>
      <c r="L31" s="230"/>
      <c r="M31" s="231"/>
      <c r="N31" s="231"/>
      <c r="O31" s="231"/>
      <c r="P31" s="231"/>
      <c r="Q31" s="231"/>
      <c r="R31" s="231"/>
      <c r="S31" s="231"/>
      <c r="T31" s="231"/>
      <c r="U31" s="231"/>
      <c r="V31" s="231"/>
      <c r="W31" s="231"/>
      <c r="X31" s="231"/>
      <c r="Y31" s="232"/>
    </row>
    <row r="32" spans="1:25" ht="30" customHeight="1">
      <c r="A32" s="224"/>
      <c r="B32" s="225"/>
      <c r="C32" s="225"/>
      <c r="D32" s="225"/>
      <c r="E32" s="225"/>
      <c r="F32" s="225"/>
      <c r="G32" s="225"/>
      <c r="H32" s="225"/>
      <c r="I32" s="225"/>
      <c r="J32" s="225"/>
      <c r="K32" s="226"/>
      <c r="L32" s="230"/>
      <c r="M32" s="231"/>
      <c r="N32" s="231"/>
      <c r="O32" s="231"/>
      <c r="P32" s="231"/>
      <c r="Q32" s="231"/>
      <c r="R32" s="231"/>
      <c r="S32" s="231"/>
      <c r="T32" s="231"/>
      <c r="U32" s="231"/>
      <c r="V32" s="231"/>
      <c r="W32" s="231"/>
      <c r="X32" s="231"/>
      <c r="Y32" s="232"/>
    </row>
    <row r="33" spans="1:25" ht="30" customHeight="1">
      <c r="A33" s="224"/>
      <c r="B33" s="225"/>
      <c r="C33" s="225"/>
      <c r="D33" s="225"/>
      <c r="E33" s="225"/>
      <c r="F33" s="225"/>
      <c r="G33" s="225"/>
      <c r="H33" s="225"/>
      <c r="I33" s="225"/>
      <c r="J33" s="225"/>
      <c r="K33" s="226"/>
      <c r="L33" s="230"/>
      <c r="M33" s="231"/>
      <c r="N33" s="231"/>
      <c r="O33" s="231"/>
      <c r="P33" s="231"/>
      <c r="Q33" s="231"/>
      <c r="R33" s="231"/>
      <c r="S33" s="231"/>
      <c r="T33" s="231"/>
      <c r="U33" s="231"/>
      <c r="V33" s="231"/>
      <c r="W33" s="231"/>
      <c r="X33" s="231"/>
      <c r="Y33" s="232"/>
    </row>
    <row r="34" spans="1:25" ht="30" customHeight="1">
      <c r="A34" s="224"/>
      <c r="B34" s="225"/>
      <c r="C34" s="225"/>
      <c r="D34" s="225"/>
      <c r="E34" s="225"/>
      <c r="F34" s="225"/>
      <c r="G34" s="225"/>
      <c r="H34" s="225"/>
      <c r="I34" s="225"/>
      <c r="J34" s="225"/>
      <c r="K34" s="226"/>
      <c r="L34" s="230"/>
      <c r="M34" s="231"/>
      <c r="N34" s="231"/>
      <c r="O34" s="231"/>
      <c r="P34" s="231"/>
      <c r="Q34" s="231"/>
      <c r="R34" s="231"/>
      <c r="S34" s="231"/>
      <c r="T34" s="231"/>
      <c r="U34" s="231"/>
      <c r="V34" s="231"/>
      <c r="W34" s="231"/>
      <c r="X34" s="231"/>
      <c r="Y34" s="232"/>
    </row>
    <row r="35" spans="1:25" ht="30" customHeight="1">
      <c r="A35" s="224"/>
      <c r="B35" s="225"/>
      <c r="C35" s="225"/>
      <c r="D35" s="225"/>
      <c r="E35" s="225"/>
      <c r="F35" s="225"/>
      <c r="G35" s="225"/>
      <c r="H35" s="225"/>
      <c r="I35" s="225"/>
      <c r="J35" s="225"/>
      <c r="K35" s="226"/>
      <c r="L35" s="230"/>
      <c r="M35" s="231"/>
      <c r="N35" s="231"/>
      <c r="O35" s="231"/>
      <c r="P35" s="231"/>
      <c r="Q35" s="231"/>
      <c r="R35" s="231"/>
      <c r="S35" s="231"/>
      <c r="T35" s="231"/>
      <c r="U35" s="231"/>
      <c r="V35" s="231"/>
      <c r="W35" s="231"/>
      <c r="X35" s="231"/>
      <c r="Y35" s="232"/>
    </row>
    <row r="36" spans="1:25" ht="30" customHeight="1">
      <c r="A36" s="224"/>
      <c r="B36" s="225"/>
      <c r="C36" s="225"/>
      <c r="D36" s="225"/>
      <c r="E36" s="225"/>
      <c r="F36" s="225"/>
      <c r="G36" s="225"/>
      <c r="H36" s="225"/>
      <c r="I36" s="225"/>
      <c r="J36" s="225"/>
      <c r="K36" s="226"/>
      <c r="L36" s="230"/>
      <c r="M36" s="231"/>
      <c r="N36" s="231"/>
      <c r="O36" s="231"/>
      <c r="P36" s="231"/>
      <c r="Q36" s="231"/>
      <c r="R36" s="231"/>
      <c r="S36" s="231"/>
      <c r="T36" s="231"/>
      <c r="U36" s="231"/>
      <c r="V36" s="231"/>
      <c r="W36" s="231"/>
      <c r="X36" s="231"/>
      <c r="Y36" s="232"/>
    </row>
    <row r="37" spans="1:25" ht="30" customHeight="1">
      <c r="A37" s="224"/>
      <c r="B37" s="225"/>
      <c r="C37" s="225"/>
      <c r="D37" s="225"/>
      <c r="E37" s="225"/>
      <c r="F37" s="225"/>
      <c r="G37" s="225"/>
      <c r="H37" s="225"/>
      <c r="I37" s="225"/>
      <c r="J37" s="225"/>
      <c r="K37" s="226"/>
      <c r="L37" s="230"/>
      <c r="M37" s="231"/>
      <c r="N37" s="231"/>
      <c r="O37" s="231"/>
      <c r="P37" s="231"/>
      <c r="Q37" s="231"/>
      <c r="R37" s="231"/>
      <c r="S37" s="231"/>
      <c r="T37" s="231"/>
      <c r="U37" s="231"/>
      <c r="V37" s="231"/>
      <c r="W37" s="231"/>
      <c r="X37" s="231"/>
      <c r="Y37" s="232"/>
    </row>
    <row r="38" spans="1:25" ht="30" customHeight="1">
      <c r="A38" s="224"/>
      <c r="B38" s="225"/>
      <c r="C38" s="225"/>
      <c r="D38" s="225"/>
      <c r="E38" s="225"/>
      <c r="F38" s="225"/>
      <c r="G38" s="225"/>
      <c r="H38" s="225"/>
      <c r="I38" s="225"/>
      <c r="J38" s="225"/>
      <c r="K38" s="226"/>
      <c r="L38" s="230"/>
      <c r="M38" s="231"/>
      <c r="N38" s="231"/>
      <c r="O38" s="231"/>
      <c r="P38" s="231"/>
      <c r="Q38" s="231"/>
      <c r="R38" s="231"/>
      <c r="S38" s="231"/>
      <c r="T38" s="231"/>
      <c r="U38" s="231"/>
      <c r="V38" s="231"/>
      <c r="W38" s="231"/>
      <c r="X38" s="231"/>
      <c r="Y38" s="232"/>
    </row>
    <row r="39" spans="1:25" ht="30" customHeight="1">
      <c r="A39" s="224"/>
      <c r="B39" s="225"/>
      <c r="C39" s="225"/>
      <c r="D39" s="225"/>
      <c r="E39" s="225"/>
      <c r="F39" s="225"/>
      <c r="G39" s="225"/>
      <c r="H39" s="225"/>
      <c r="I39" s="225"/>
      <c r="J39" s="225"/>
      <c r="K39" s="226"/>
      <c r="L39" s="230"/>
      <c r="M39" s="231"/>
      <c r="N39" s="231"/>
      <c r="O39" s="231"/>
      <c r="P39" s="231"/>
      <c r="Q39" s="231"/>
      <c r="R39" s="231"/>
      <c r="S39" s="231"/>
      <c r="T39" s="231"/>
      <c r="U39" s="231"/>
      <c r="V39" s="231"/>
      <c r="W39" s="231"/>
      <c r="X39" s="231"/>
      <c r="Y39" s="232"/>
    </row>
    <row r="40" spans="1:25" ht="30" customHeight="1">
      <c r="A40" s="224"/>
      <c r="B40" s="225"/>
      <c r="C40" s="225"/>
      <c r="D40" s="225"/>
      <c r="E40" s="225"/>
      <c r="F40" s="225"/>
      <c r="G40" s="225"/>
      <c r="H40" s="225"/>
      <c r="I40" s="225"/>
      <c r="J40" s="225"/>
      <c r="K40" s="226"/>
      <c r="L40" s="230"/>
      <c r="M40" s="231"/>
      <c r="N40" s="231"/>
      <c r="O40" s="231"/>
      <c r="P40" s="231"/>
      <c r="Q40" s="231"/>
      <c r="R40" s="231"/>
      <c r="S40" s="231"/>
      <c r="T40" s="231"/>
      <c r="U40" s="231"/>
      <c r="V40" s="231"/>
      <c r="W40" s="231"/>
      <c r="X40" s="231"/>
      <c r="Y40" s="232"/>
    </row>
    <row r="41" spans="1:25" ht="30" customHeight="1">
      <c r="A41" s="224"/>
      <c r="B41" s="225"/>
      <c r="C41" s="225"/>
      <c r="D41" s="225"/>
      <c r="E41" s="225"/>
      <c r="F41" s="225"/>
      <c r="G41" s="225"/>
      <c r="H41" s="225"/>
      <c r="I41" s="225"/>
      <c r="J41" s="225"/>
      <c r="K41" s="226"/>
      <c r="L41" s="230"/>
      <c r="M41" s="231"/>
      <c r="N41" s="231"/>
      <c r="O41" s="231"/>
      <c r="P41" s="231"/>
      <c r="Q41" s="231"/>
      <c r="R41" s="231"/>
      <c r="S41" s="231"/>
      <c r="T41" s="231"/>
      <c r="U41" s="231"/>
      <c r="V41" s="231"/>
      <c r="W41" s="231"/>
      <c r="X41" s="231"/>
      <c r="Y41" s="232"/>
    </row>
    <row r="42" spans="1:25" ht="30" customHeight="1">
      <c r="A42" s="224"/>
      <c r="B42" s="225"/>
      <c r="C42" s="225"/>
      <c r="D42" s="225"/>
      <c r="E42" s="225"/>
      <c r="F42" s="225"/>
      <c r="G42" s="225"/>
      <c r="H42" s="225"/>
      <c r="I42" s="225"/>
      <c r="J42" s="225"/>
      <c r="K42" s="226"/>
      <c r="L42" s="230"/>
      <c r="M42" s="231"/>
      <c r="N42" s="231"/>
      <c r="O42" s="231"/>
      <c r="P42" s="231"/>
      <c r="Q42" s="231"/>
      <c r="R42" s="231"/>
      <c r="S42" s="231"/>
      <c r="T42" s="231"/>
      <c r="U42" s="231"/>
      <c r="V42" s="231"/>
      <c r="W42" s="231"/>
      <c r="X42" s="231"/>
      <c r="Y42" s="232"/>
    </row>
    <row r="43" spans="1:25" ht="30" customHeight="1">
      <c r="A43" s="224"/>
      <c r="B43" s="225"/>
      <c r="C43" s="225"/>
      <c r="D43" s="225"/>
      <c r="E43" s="225"/>
      <c r="F43" s="225"/>
      <c r="G43" s="225"/>
      <c r="H43" s="225"/>
      <c r="I43" s="225"/>
      <c r="J43" s="225"/>
      <c r="K43" s="226"/>
      <c r="L43" s="230"/>
      <c r="M43" s="231"/>
      <c r="N43" s="231"/>
      <c r="O43" s="231"/>
      <c r="P43" s="231"/>
      <c r="Q43" s="231"/>
      <c r="R43" s="231"/>
      <c r="S43" s="231"/>
      <c r="T43" s="231"/>
      <c r="U43" s="231"/>
      <c r="V43" s="231"/>
      <c r="W43" s="231"/>
      <c r="X43" s="231"/>
      <c r="Y43" s="232"/>
    </row>
    <row r="44" spans="1:25" ht="30" customHeight="1">
      <c r="A44" s="224"/>
      <c r="B44" s="225"/>
      <c r="C44" s="225"/>
      <c r="D44" s="225"/>
      <c r="E44" s="225"/>
      <c r="F44" s="225"/>
      <c r="G44" s="225"/>
      <c r="H44" s="225"/>
      <c r="I44" s="225"/>
      <c r="J44" s="225"/>
      <c r="K44" s="226"/>
      <c r="L44" s="230"/>
      <c r="M44" s="231"/>
      <c r="N44" s="231"/>
      <c r="O44" s="231"/>
      <c r="P44" s="231"/>
      <c r="Q44" s="231"/>
      <c r="R44" s="231"/>
      <c r="S44" s="231"/>
      <c r="T44" s="231"/>
      <c r="U44" s="231"/>
      <c r="V44" s="231"/>
      <c r="W44" s="231"/>
      <c r="X44" s="231"/>
      <c r="Y44" s="232"/>
    </row>
    <row r="45" spans="1:25" ht="30" customHeight="1">
      <c r="A45" s="224"/>
      <c r="B45" s="225"/>
      <c r="C45" s="225"/>
      <c r="D45" s="225"/>
      <c r="E45" s="225"/>
      <c r="F45" s="225"/>
      <c r="G45" s="225"/>
      <c r="H45" s="225"/>
      <c r="I45" s="225"/>
      <c r="J45" s="225"/>
      <c r="K45" s="226"/>
      <c r="L45" s="230"/>
      <c r="M45" s="231"/>
      <c r="N45" s="231"/>
      <c r="O45" s="231"/>
      <c r="P45" s="231"/>
      <c r="Q45" s="231"/>
      <c r="R45" s="231"/>
      <c r="S45" s="231"/>
      <c r="T45" s="231"/>
      <c r="U45" s="231"/>
      <c r="V45" s="231"/>
      <c r="W45" s="231"/>
      <c r="X45" s="231"/>
      <c r="Y45" s="232"/>
    </row>
    <row r="46" spans="1:25" ht="30" customHeight="1" thickBot="1">
      <c r="A46" s="227"/>
      <c r="B46" s="228"/>
      <c r="C46" s="228"/>
      <c r="D46" s="228"/>
      <c r="E46" s="228"/>
      <c r="F46" s="228"/>
      <c r="G46" s="228"/>
      <c r="H46" s="228"/>
      <c r="I46" s="228"/>
      <c r="J46" s="228"/>
      <c r="K46" s="229"/>
      <c r="L46" s="233"/>
      <c r="M46" s="234"/>
      <c r="N46" s="234"/>
      <c r="O46" s="234"/>
      <c r="P46" s="234"/>
      <c r="Q46" s="234"/>
      <c r="R46" s="234"/>
      <c r="S46" s="234"/>
      <c r="T46" s="234"/>
      <c r="U46" s="234"/>
      <c r="V46" s="234"/>
      <c r="W46" s="234"/>
      <c r="X46" s="234"/>
      <c r="Y46" s="235"/>
    </row>
    <row r="47" spans="1:25" ht="30" customHeight="1">
      <c r="A47" s="220" t="s">
        <v>107</v>
      </c>
      <c r="B47" s="220"/>
      <c r="C47" s="220"/>
      <c r="D47" s="220"/>
      <c r="E47" s="220"/>
      <c r="F47" s="220"/>
      <c r="G47" s="220"/>
      <c r="H47" s="220"/>
      <c r="I47" s="220"/>
      <c r="J47" s="220"/>
      <c r="K47" s="220"/>
      <c r="L47" s="220"/>
      <c r="M47" s="220"/>
      <c r="N47" s="220"/>
      <c r="O47" s="220"/>
      <c r="P47" s="220"/>
      <c r="Q47" s="220"/>
      <c r="R47" s="220"/>
      <c r="S47" s="220"/>
      <c r="T47" s="220"/>
      <c r="U47" s="220"/>
      <c r="V47" s="220"/>
      <c r="W47" s="220"/>
      <c r="X47" s="220"/>
      <c r="Y47" s="220"/>
    </row>
  </sheetData>
  <sheetProtection sheet="1" objects="1" scenarios="1" selectLockedCells="1"/>
  <protectedRanges>
    <protectedRange sqref="I6 K6 A9:B20 P9:P20 A27 L27 D16:N20 D9:L15" name="範囲1"/>
    <protectedRange sqref="M9:N15" name="範囲1_1"/>
  </protectedRanges>
  <mergeCells count="32">
    <mergeCell ref="G2:H2"/>
    <mergeCell ref="I2:K2"/>
    <mergeCell ref="A1:U1"/>
    <mergeCell ref="A2:F2"/>
    <mergeCell ref="A3:X3"/>
    <mergeCell ref="L4:R4"/>
    <mergeCell ref="S4:Y4"/>
    <mergeCell ref="B5:D5"/>
    <mergeCell ref="L5:N5"/>
    <mergeCell ref="O5:R5"/>
    <mergeCell ref="S5:U5"/>
    <mergeCell ref="V5:Y5"/>
    <mergeCell ref="A47:Y47"/>
    <mergeCell ref="U24:V24"/>
    <mergeCell ref="W24:Y24"/>
    <mergeCell ref="A26:K26"/>
    <mergeCell ref="L26:Y26"/>
    <mergeCell ref="A27:K46"/>
    <mergeCell ref="L27:Y46"/>
    <mergeCell ref="X6:Y6"/>
    <mergeCell ref="A21:H21"/>
    <mergeCell ref="A22:K22"/>
    <mergeCell ref="P23:Q23"/>
    <mergeCell ref="R23:T23"/>
    <mergeCell ref="U23:V23"/>
    <mergeCell ref="W23:Y23"/>
    <mergeCell ref="B6:D6"/>
    <mergeCell ref="M6:N6"/>
    <mergeCell ref="O6:P6"/>
    <mergeCell ref="Q6:R6"/>
    <mergeCell ref="T6:U6"/>
    <mergeCell ref="V6:W6"/>
  </mergeCells>
  <phoneticPr fontId="6"/>
  <conditionalFormatting sqref="A9:B20 P9:P20">
    <cfRule type="containsBlanks" dxfId="7" priority="4">
      <formula>LEN(TRIM(A9))=0</formula>
    </cfRule>
  </conditionalFormatting>
  <conditionalFormatting sqref="D9:N20">
    <cfRule type="containsBlanks" dxfId="6" priority="1">
      <formula>LEN(TRIM(D9))=0</formula>
    </cfRule>
  </conditionalFormatting>
  <conditionalFormatting sqref="I6 K6">
    <cfRule type="containsBlanks" dxfId="5" priority="2">
      <formula>LEN(TRIM(I6))=0</formula>
    </cfRule>
  </conditionalFormatting>
  <conditionalFormatting sqref="S9:S20">
    <cfRule type="containsBlanks" dxfId="4" priority="3">
      <formula>LEN(TRIM(S9))=0</formula>
    </cfRule>
  </conditionalFormatting>
  <dataValidations count="2">
    <dataValidation type="list" allowBlank="1" showInputMessage="1" showErrorMessage="1" sqref="I6 K6" xr:uid="{EF0E9F42-0EB9-4E13-9B5A-9642D7183206}">
      <formula1>"あり,なし"</formula1>
    </dataValidation>
    <dataValidation type="list" allowBlank="1" showInputMessage="1" showErrorMessage="1" sqref="K9:K20" xr:uid="{A1E155C2-ABA0-4A71-A38E-30D80DD0062E}">
      <formula1>"有,無"</formula1>
    </dataValidation>
  </dataValidations>
  <printOptions horizontalCentered="1"/>
  <pageMargins left="0.59055118110236215" right="0.59055118110236215" top="0.59055118110236215" bottom="0.59055118110236215" header="0.39370078740157483" footer="0.27559055118110237"/>
  <pageSetup paperSize="9" scale="35"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4A61C431-CC6D-4D5A-A60E-FE5C4B220B2A}">
          <x14:formula1>
            <xm:f>'(参考)諸謝金・宿泊費'!$I$2:$BC$2</xm:f>
          </x14:formula1>
          <xm:sqref>I9:I20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924E4-12DB-491D-B616-EDF169EB47CC}">
  <sheetPr codeName="Sheet12">
    <tabColor rgb="FFFFFF00"/>
    <pageSetUpPr fitToPage="1"/>
  </sheetPr>
  <dimension ref="A1:AI47"/>
  <sheetViews>
    <sheetView showZeros="0" view="pageBreakPreview" zoomScale="85" zoomScaleNormal="85" zoomScaleSheetLayoutView="85" workbookViewId="0">
      <selection sqref="A1:U1"/>
    </sheetView>
  </sheetViews>
  <sheetFormatPr defaultColWidth="2.42578125" defaultRowHeight="30" customHeight="1"/>
  <cols>
    <col min="1" max="1" width="7.85546875" style="10" bestFit="1" customWidth="1"/>
    <col min="2" max="2" width="7.7109375" style="10" bestFit="1" customWidth="1"/>
    <col min="3" max="3" width="4.28515625" style="13" bestFit="1" customWidth="1"/>
    <col min="4" max="4" width="7.7109375" style="10" bestFit="1" customWidth="1"/>
    <col min="5" max="5" width="12.42578125" style="10" customWidth="1"/>
    <col min="6" max="6" width="18.7109375" style="10" customWidth="1"/>
    <col min="7" max="7" width="12.42578125" style="10" customWidth="1"/>
    <col min="8" max="8" width="18.7109375" style="10" customWidth="1"/>
    <col min="9" max="9" width="8.85546875" style="10" customWidth="1"/>
    <col min="10" max="10" width="8.85546875" style="13" customWidth="1"/>
    <col min="11" max="11" width="9.42578125" style="13" bestFit="1" customWidth="1"/>
    <col min="12" max="12" width="9.42578125" style="13" customWidth="1"/>
    <col min="13" max="23" width="10" style="10" customWidth="1"/>
    <col min="24" max="25" width="9.85546875" style="10" customWidth="1"/>
    <col min="26" max="16384" width="2.42578125" style="10"/>
  </cols>
  <sheetData>
    <row r="1" spans="1:35" ht="15.75">
      <c r="A1" s="148" t="s">
        <v>0</v>
      </c>
      <c r="B1" s="148"/>
      <c r="C1" s="148"/>
      <c r="D1" s="148"/>
      <c r="E1" s="148"/>
      <c r="F1" s="148"/>
      <c r="G1" s="148"/>
      <c r="H1" s="148"/>
      <c r="I1" s="148"/>
      <c r="J1" s="148"/>
      <c r="K1" s="148"/>
      <c r="L1" s="148"/>
      <c r="M1" s="148"/>
      <c r="N1" s="148"/>
      <c r="O1" s="148"/>
      <c r="P1" s="148"/>
      <c r="Q1" s="148"/>
      <c r="R1" s="148"/>
      <c r="S1" s="148"/>
      <c r="T1" s="148"/>
      <c r="U1" s="148"/>
    </row>
    <row r="2" spans="1:35" ht="15.75">
      <c r="A2" s="148" t="s">
        <v>1</v>
      </c>
      <c r="B2" s="148"/>
      <c r="C2" s="148"/>
      <c r="D2" s="148"/>
      <c r="E2" s="148"/>
      <c r="F2" s="148"/>
      <c r="G2" s="190"/>
      <c r="H2" s="190"/>
      <c r="I2" s="190"/>
      <c r="J2" s="190"/>
      <c r="K2" s="190"/>
      <c r="L2" s="19"/>
      <c r="M2" s="19"/>
      <c r="N2" s="19"/>
      <c r="O2" s="19"/>
      <c r="P2" s="19"/>
      <c r="Q2" s="19"/>
      <c r="R2" s="19"/>
      <c r="S2" s="19"/>
      <c r="T2" s="19"/>
      <c r="U2" s="19"/>
      <c r="V2" s="11"/>
      <c r="W2" s="11"/>
      <c r="X2" s="11"/>
      <c r="Y2" s="11"/>
      <c r="Z2" s="11"/>
      <c r="AA2" s="11"/>
      <c r="AB2" s="11"/>
      <c r="AC2" s="11"/>
      <c r="AD2" s="11"/>
      <c r="AE2" s="11"/>
      <c r="AF2" s="11"/>
      <c r="AG2" s="11"/>
      <c r="AH2" s="11"/>
      <c r="AI2" s="28"/>
    </row>
    <row r="3" spans="1:35" ht="16.5" thickBot="1">
      <c r="A3" s="194" t="s">
        <v>112</v>
      </c>
      <c r="B3" s="160"/>
      <c r="C3" s="160"/>
      <c r="D3" s="160"/>
      <c r="E3" s="160"/>
      <c r="F3" s="160"/>
      <c r="G3" s="160"/>
      <c r="H3" s="160"/>
      <c r="I3" s="160"/>
      <c r="J3" s="160"/>
      <c r="K3" s="160"/>
      <c r="L3" s="160"/>
      <c r="M3" s="160"/>
      <c r="N3" s="160"/>
      <c r="O3" s="160"/>
      <c r="P3" s="160"/>
      <c r="Q3" s="160"/>
      <c r="R3" s="160"/>
      <c r="S3" s="160"/>
      <c r="T3" s="160"/>
      <c r="U3" s="160"/>
      <c r="V3" s="160"/>
      <c r="W3" s="160"/>
      <c r="X3" s="160"/>
    </row>
    <row r="4" spans="1:35" ht="30" customHeight="1">
      <c r="E4" s="29"/>
      <c r="F4" s="29"/>
      <c r="I4" s="117"/>
      <c r="J4" s="117"/>
      <c r="K4" s="118"/>
      <c r="L4" s="205" t="s">
        <v>60</v>
      </c>
      <c r="M4" s="206"/>
      <c r="N4" s="206"/>
      <c r="O4" s="206"/>
      <c r="P4" s="206"/>
      <c r="Q4" s="206"/>
      <c r="R4" s="207"/>
      <c r="S4" s="199" t="s">
        <v>61</v>
      </c>
      <c r="T4" s="200"/>
      <c r="U4" s="200"/>
      <c r="V4" s="200"/>
      <c r="W4" s="200"/>
      <c r="X4" s="200"/>
      <c r="Y4" s="201"/>
    </row>
    <row r="5" spans="1:35" ht="30" customHeight="1" thickBot="1">
      <c r="A5" s="31" t="s">
        <v>62</v>
      </c>
      <c r="B5" s="219">
        <f>'報告書(車)'!Y19</f>
        <v>0</v>
      </c>
      <c r="C5" s="219"/>
      <c r="D5" s="219"/>
      <c r="E5" s="27"/>
      <c r="F5" s="27"/>
      <c r="L5" s="196" t="s">
        <v>63</v>
      </c>
      <c r="M5" s="197"/>
      <c r="N5" s="197"/>
      <c r="O5" s="203">
        <f>J21*18</f>
        <v>0</v>
      </c>
      <c r="P5" s="203"/>
      <c r="Q5" s="203"/>
      <c r="R5" s="204"/>
      <c r="S5" s="196" t="s">
        <v>63</v>
      </c>
      <c r="T5" s="197"/>
      <c r="U5" s="197"/>
      <c r="V5" s="202">
        <f>O5</f>
        <v>0</v>
      </c>
      <c r="W5" s="203"/>
      <c r="X5" s="203"/>
      <c r="Y5" s="204"/>
    </row>
    <row r="6" spans="1:35" ht="30" customHeight="1" thickBot="1">
      <c r="A6" s="31" t="s">
        <v>64</v>
      </c>
      <c r="B6" s="219">
        <f>'報告書(車)'!N19</f>
        <v>0</v>
      </c>
      <c r="C6" s="219"/>
      <c r="D6" s="219"/>
      <c r="E6" s="27"/>
      <c r="F6" s="27"/>
      <c r="G6" s="27"/>
      <c r="H6" s="119" t="s">
        <v>65</v>
      </c>
      <c r="I6" s="120"/>
      <c r="J6" s="121" t="s">
        <v>67</v>
      </c>
      <c r="K6" s="122"/>
      <c r="L6" s="40" t="s">
        <v>68</v>
      </c>
      <c r="M6" s="165" t="s">
        <v>69</v>
      </c>
      <c r="N6" s="164"/>
      <c r="O6" s="163" t="s">
        <v>70</v>
      </c>
      <c r="P6" s="164"/>
      <c r="Q6" s="163" t="s">
        <v>71</v>
      </c>
      <c r="R6" s="198"/>
      <c r="S6" s="40" t="s">
        <v>68</v>
      </c>
      <c r="T6" s="165" t="s">
        <v>69</v>
      </c>
      <c r="U6" s="164"/>
      <c r="V6" s="163" t="s">
        <v>70</v>
      </c>
      <c r="W6" s="164"/>
      <c r="X6" s="163" t="s">
        <v>71</v>
      </c>
      <c r="Y6" s="198"/>
    </row>
    <row r="7" spans="1:35" ht="30" customHeight="1">
      <c r="A7" s="33" t="s">
        <v>73</v>
      </c>
      <c r="B7" s="34" t="s">
        <v>74</v>
      </c>
      <c r="C7" s="35" t="s">
        <v>75</v>
      </c>
      <c r="D7" s="36" t="s">
        <v>76</v>
      </c>
      <c r="E7" s="37" t="s">
        <v>77</v>
      </c>
      <c r="F7" s="37" t="s">
        <v>78</v>
      </c>
      <c r="G7" s="38" t="s">
        <v>79</v>
      </c>
      <c r="H7" s="37" t="s">
        <v>78</v>
      </c>
      <c r="I7" s="37" t="s">
        <v>80</v>
      </c>
      <c r="J7" s="39" t="s">
        <v>81</v>
      </c>
      <c r="K7" s="39" t="s">
        <v>82</v>
      </c>
      <c r="L7" s="109" t="s">
        <v>83</v>
      </c>
      <c r="M7" s="104" t="s">
        <v>84</v>
      </c>
      <c r="N7" s="41" t="s">
        <v>83</v>
      </c>
      <c r="O7" s="41" t="s">
        <v>86</v>
      </c>
      <c r="P7" s="41" t="s">
        <v>83</v>
      </c>
      <c r="Q7" s="41" t="s">
        <v>86</v>
      </c>
      <c r="R7" s="110" t="s">
        <v>87</v>
      </c>
      <c r="S7" s="109" t="s">
        <v>83</v>
      </c>
      <c r="T7" s="104" t="s">
        <v>84</v>
      </c>
      <c r="U7" s="41" t="s">
        <v>87</v>
      </c>
      <c r="V7" s="41" t="s">
        <v>86</v>
      </c>
      <c r="W7" s="41" t="s">
        <v>88</v>
      </c>
      <c r="X7" s="41" t="s">
        <v>86</v>
      </c>
      <c r="Y7" s="110" t="s">
        <v>87</v>
      </c>
    </row>
    <row r="8" spans="1:35" s="51" customFormat="1" ht="15.75">
      <c r="A8" s="42"/>
      <c r="B8" s="43"/>
      <c r="C8" s="44"/>
      <c r="D8" s="45"/>
      <c r="E8" s="46"/>
      <c r="F8" s="46"/>
      <c r="G8" s="47"/>
      <c r="H8" s="46"/>
      <c r="I8" s="46"/>
      <c r="J8" s="48" t="s">
        <v>90</v>
      </c>
      <c r="K8" s="43"/>
      <c r="L8" s="42" t="s">
        <v>91</v>
      </c>
      <c r="M8" s="50" t="s">
        <v>92</v>
      </c>
      <c r="N8" s="49" t="s">
        <v>91</v>
      </c>
      <c r="O8" s="49" t="s">
        <v>93</v>
      </c>
      <c r="P8" s="50" t="s">
        <v>91</v>
      </c>
      <c r="Q8" s="49" t="s">
        <v>93</v>
      </c>
      <c r="R8" s="111" t="s">
        <v>91</v>
      </c>
      <c r="S8" s="124" t="s">
        <v>91</v>
      </c>
      <c r="T8" s="50" t="s">
        <v>92</v>
      </c>
      <c r="U8" s="49" t="s">
        <v>91</v>
      </c>
      <c r="V8" s="49" t="s">
        <v>93</v>
      </c>
      <c r="W8" s="50" t="s">
        <v>91</v>
      </c>
      <c r="X8" s="49" t="s">
        <v>93</v>
      </c>
      <c r="Y8" s="111" t="s">
        <v>91</v>
      </c>
    </row>
    <row r="9" spans="1:35" ht="30" customHeight="1">
      <c r="A9" s="81"/>
      <c r="B9" s="82"/>
      <c r="C9" s="54" t="s">
        <v>75</v>
      </c>
      <c r="D9" s="83"/>
      <c r="E9" s="84"/>
      <c r="F9" s="84"/>
      <c r="G9" s="84"/>
      <c r="H9" s="84"/>
      <c r="I9" s="21"/>
      <c r="J9" s="85"/>
      <c r="K9" s="59"/>
      <c r="L9" s="86"/>
      <c r="M9" s="114"/>
      <c r="N9" s="87"/>
      <c r="O9" s="60" t="str">
        <f t="shared" ref="O9:O20" si="0">IF(I9="","",1)</f>
        <v/>
      </c>
      <c r="P9" s="87"/>
      <c r="Q9" s="60" t="str">
        <f>IF(O9="","",1)</f>
        <v/>
      </c>
      <c r="R9" s="63" t="str">
        <f>IF(Q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9" s="61">
        <f t="shared" ref="S9:S20" si="1">L9</f>
        <v>0</v>
      </c>
      <c r="T9" s="62">
        <f t="shared" ref="T9:T20" si="2">M9</f>
        <v>0</v>
      </c>
      <c r="U9" s="62" t="str">
        <f>IF(M9="","",IF(N9&lt;  IF(T9&lt;1,1,ROUNDDOWN(T9,0) + IF((T9-ROUNDDOWN(T9,0))&lt;0.5,0,1))  *VLOOKUP($B$6,'(参考)諸謝金・宿泊費'!$B:$I,3,FALSE),
  N9,  IF(T9&lt;1,1,ROUNDDOWN(T9,0) + IF((T9-ROUNDDOWN(T9,0))&lt;0.5,0,1))  *VLOOKUP($B$6,'(参考)諸謝金・宿泊費'!$B:$I,3,FALSE)))</f>
        <v/>
      </c>
      <c r="V9" s="62" t="str">
        <f t="shared" ref="V9:V20" si="3">O9</f>
        <v/>
      </c>
      <c r="W9" s="62" t="str">
        <f>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O9=1,MIN(P9,_xlfn.XLOOKUP($B$6,'(参考)諸謝金・宿泊費'!$B$3:$B$25,_xlfn.XLOOKUP(I9,'(参考)諸謝金・宿泊費'!$I$2:$BC$2,'(参考)諸謝金・宿泊費'!$I$3:$BC$25,""),"")),""),"")</f>
        <v/>
      </c>
      <c r="X9" s="62" t="str">
        <f t="shared" ref="X9:X20" si="4">Q9</f>
        <v/>
      </c>
      <c r="Y9" s="63" t="str">
        <f>IF(Q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0" spans="1:35" ht="30" customHeight="1">
      <c r="A10" s="81"/>
      <c r="B10" s="88"/>
      <c r="C10" s="65" t="s">
        <v>75</v>
      </c>
      <c r="D10" s="89"/>
      <c r="E10" s="90"/>
      <c r="F10" s="90"/>
      <c r="G10" s="90"/>
      <c r="H10" s="90"/>
      <c r="I10" s="21"/>
      <c r="J10" s="91"/>
      <c r="K10" s="59"/>
      <c r="L10" s="86"/>
      <c r="M10" s="115"/>
      <c r="N10" s="87"/>
      <c r="O10" s="72" t="str">
        <f t="shared" si="0"/>
        <v/>
      </c>
      <c r="P10" s="87"/>
      <c r="Q10" s="60" t="str">
        <f t="shared" ref="Q10:Q20" si="5">IF(O10="","",1)</f>
        <v/>
      </c>
      <c r="R10" s="63" t="str">
        <f>IF(Q10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0" s="73">
        <f t="shared" si="1"/>
        <v>0</v>
      </c>
      <c r="T10" s="74">
        <f t="shared" si="2"/>
        <v>0</v>
      </c>
      <c r="U10" s="62" t="str">
        <f>IF(M10="","",IF(N10&lt;  IF(T10&lt;1,1,ROUNDDOWN(T10,0) + IF((T10-ROUNDDOWN(T10,0))&lt;0.5,0,1))  *VLOOKUP($B$6,'(参考)諸謝金・宿泊費'!$B:$I,3,FALSE),
  N10,  IF(T10&lt;1,1,ROUNDDOWN(T10,0) + IF((T10-ROUNDDOWN(T10,0))&lt;0.5,0,1))  *VLOOKUP($B$6,'(参考)諸謝金・宿泊費'!$B:$I,3,FALSE)))</f>
        <v/>
      </c>
      <c r="V10" s="62" t="str">
        <f t="shared" si="3"/>
        <v/>
      </c>
      <c r="W10" s="62" t="str">
        <f>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O10=1,MIN(P10,_xlfn.XLOOKUP($B$6,'(参考)諸謝金・宿泊費'!$B$3:$B$25,_xlfn.XLOOKUP(I10,'(参考)諸謝金・宿泊費'!$I$2:$BC$2,'(参考)諸謝金・宿泊費'!$I$3:$BC$25,""),"")),""),"")</f>
        <v/>
      </c>
      <c r="X10" s="62" t="str">
        <f t="shared" si="4"/>
        <v/>
      </c>
      <c r="Y10" s="63" t="str">
        <f>IF(Q10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1" spans="1:35" ht="30" customHeight="1">
      <c r="A11" s="93"/>
      <c r="B11" s="88"/>
      <c r="C11" s="65" t="s">
        <v>75</v>
      </c>
      <c r="D11" s="89"/>
      <c r="E11" s="84"/>
      <c r="F11" s="84"/>
      <c r="G11" s="84"/>
      <c r="H11" s="84"/>
      <c r="I11" s="21"/>
      <c r="J11" s="85"/>
      <c r="K11" s="59"/>
      <c r="L11" s="86"/>
      <c r="M11" s="115"/>
      <c r="N11" s="87"/>
      <c r="O11" s="72" t="str">
        <f t="shared" si="0"/>
        <v/>
      </c>
      <c r="P11" s="92"/>
      <c r="Q11" s="60" t="str">
        <f t="shared" si="5"/>
        <v/>
      </c>
      <c r="R11" s="63" t="str">
        <f>IF(Q11="","",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1" s="73">
        <f t="shared" si="1"/>
        <v>0</v>
      </c>
      <c r="T11" s="74">
        <f t="shared" si="2"/>
        <v>0</v>
      </c>
      <c r="U11" s="62" t="str">
        <f>IF(M11="","",IF(N11&lt;  IF(T11&lt;1,1,ROUNDDOWN(T11,0) + IF((T11-ROUNDDOWN(T11,0))&lt;0.5,0,1))  *VLOOKUP($B$6,'(参考)諸謝金・宿泊費'!$B:$I,3,FALSE),
  N11,  IF(T11&lt;1,1,ROUNDDOWN(T11,0) + IF((T11-ROUNDDOWN(T11,0))&lt;0.5,0,1))  *VLOOKUP($B$6,'(参考)諸謝金・宿泊費'!$B:$I,3,FALSE)))</f>
        <v/>
      </c>
      <c r="V11" s="62" t="str">
        <f t="shared" si="3"/>
        <v/>
      </c>
      <c r="W11" s="62" t="str">
        <f>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O11=1,MIN(P11,_xlfn.XLOOKUP($B$6,'(参考)諸謝金・宿泊費'!$B$3:$B$25,_xlfn.XLOOKUP(I11,'(参考)諸謝金・宿泊費'!$I$2:$BC$2,'(参考)諸謝金・宿泊費'!$I$3:$BC$25,""),"")),""),"")</f>
        <v/>
      </c>
      <c r="X11" s="62" t="str">
        <f t="shared" si="4"/>
        <v/>
      </c>
      <c r="Y11" s="63" t="str">
        <f>IF(Q11="","",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2" spans="1:35" ht="30" customHeight="1">
      <c r="A12" s="93"/>
      <c r="B12" s="88"/>
      <c r="C12" s="65" t="s">
        <v>75</v>
      </c>
      <c r="D12" s="89"/>
      <c r="E12" s="90"/>
      <c r="F12" s="90"/>
      <c r="G12" s="90"/>
      <c r="H12" s="90"/>
      <c r="I12" s="21"/>
      <c r="J12" s="91"/>
      <c r="K12" s="59"/>
      <c r="L12" s="86"/>
      <c r="M12" s="115"/>
      <c r="N12" s="87"/>
      <c r="O12" s="72" t="str">
        <f t="shared" si="0"/>
        <v/>
      </c>
      <c r="P12" s="92"/>
      <c r="Q12" s="60" t="str">
        <f t="shared" si="5"/>
        <v/>
      </c>
      <c r="R12" s="63" t="str">
        <f>IF(Q12="","",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2" s="73">
        <f t="shared" si="1"/>
        <v>0</v>
      </c>
      <c r="T12" s="74">
        <f t="shared" si="2"/>
        <v>0</v>
      </c>
      <c r="U12" s="62" t="str">
        <f>IF(M12="","",IF(N12&lt;  IF(T12&lt;1,1,ROUNDDOWN(T12,0) + IF((T12-ROUNDDOWN(T12,0))&lt;0.5,0,1))  *VLOOKUP($B$6,'(参考)諸謝金・宿泊費'!$B:$I,3,FALSE),
  N12,  IF(T12&lt;1,1,ROUNDDOWN(T12,0) + IF((T12-ROUNDDOWN(T12,0))&lt;0.5,0,1))  *VLOOKUP($B$6,'(参考)諸謝金・宿泊費'!$B:$I,3,FALSE)))</f>
        <v/>
      </c>
      <c r="V12" s="62" t="str">
        <f t="shared" si="3"/>
        <v/>
      </c>
      <c r="W12" s="62" t="str">
        <f>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O12=1,MIN(P12,_xlfn.XLOOKUP($B$6,'(参考)諸謝金・宿泊費'!$B$3:$B$25,_xlfn.XLOOKUP(I12,'(参考)諸謝金・宿泊費'!$I$2:$BC$2,'(参考)諸謝金・宿泊費'!$I$3:$BC$25,""),"")),""),"")</f>
        <v/>
      </c>
      <c r="X12" s="62" t="str">
        <f t="shared" si="4"/>
        <v/>
      </c>
      <c r="Y12" s="63" t="str">
        <f>IF(Q12="","",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3" spans="1:35" ht="30" customHeight="1">
      <c r="A13" s="93"/>
      <c r="B13" s="88"/>
      <c r="C13" s="65" t="s">
        <v>75</v>
      </c>
      <c r="D13" s="89"/>
      <c r="E13" s="90"/>
      <c r="F13" s="90"/>
      <c r="G13" s="94"/>
      <c r="H13" s="94"/>
      <c r="I13" s="21"/>
      <c r="J13" s="91"/>
      <c r="K13" s="95"/>
      <c r="L13" s="86"/>
      <c r="M13" s="115"/>
      <c r="N13" s="87"/>
      <c r="O13" s="72" t="str">
        <f t="shared" si="0"/>
        <v/>
      </c>
      <c r="P13" s="92"/>
      <c r="Q13" s="60" t="str">
        <f t="shared" si="5"/>
        <v/>
      </c>
      <c r="R13" s="63" t="str">
        <f>IF(Q13="","",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3" s="73">
        <f t="shared" si="1"/>
        <v>0</v>
      </c>
      <c r="T13" s="74">
        <f t="shared" si="2"/>
        <v>0</v>
      </c>
      <c r="U13" s="62" t="str">
        <f>IF(M13="","",IF(N13&lt;  IF(T13&lt;1,1,ROUNDDOWN(T13,0) + IF((T13-ROUNDDOWN(T13,0))&lt;0.5,0,1))  *VLOOKUP($B$6,'(参考)諸謝金・宿泊費'!$B:$I,3,FALSE),
  N13,  IF(T13&lt;1,1,ROUNDDOWN(T13,0) + IF((T13-ROUNDDOWN(T13,0))&lt;0.5,0,1))  *VLOOKUP($B$6,'(参考)諸謝金・宿泊費'!$B:$I,3,FALSE)))</f>
        <v/>
      </c>
      <c r="V13" s="62" t="str">
        <f t="shared" si="3"/>
        <v/>
      </c>
      <c r="W13" s="62" t="str">
        <f>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O13=1,MIN(P13,_xlfn.XLOOKUP($B$6,'(参考)諸謝金・宿泊費'!$B$3:$B$25,_xlfn.XLOOKUP(I13,'(参考)諸謝金・宿泊費'!$I$2:$BC$2,'(参考)諸謝金・宿泊費'!$I$3:$BC$25,""),"")),""),"")</f>
        <v/>
      </c>
      <c r="X13" s="62" t="str">
        <f t="shared" si="4"/>
        <v/>
      </c>
      <c r="Y13" s="63" t="str">
        <f>IF(Q13="","",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4" spans="1:35" ht="30" customHeight="1">
      <c r="A14" s="93"/>
      <c r="B14" s="88"/>
      <c r="C14" s="65" t="s">
        <v>75</v>
      </c>
      <c r="D14" s="89"/>
      <c r="E14" s="90"/>
      <c r="F14" s="90"/>
      <c r="G14" s="94"/>
      <c r="H14" s="94"/>
      <c r="I14" s="21"/>
      <c r="J14" s="91"/>
      <c r="K14" s="95"/>
      <c r="L14" s="86"/>
      <c r="M14" s="115"/>
      <c r="N14" s="87"/>
      <c r="O14" s="72" t="str">
        <f t="shared" si="0"/>
        <v/>
      </c>
      <c r="P14" s="92"/>
      <c r="Q14" s="60" t="str">
        <f t="shared" si="5"/>
        <v/>
      </c>
      <c r="R14" s="63" t="str">
        <f>IF(Q14="","",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4" s="73">
        <f t="shared" si="1"/>
        <v>0</v>
      </c>
      <c r="T14" s="74">
        <f t="shared" si="2"/>
        <v>0</v>
      </c>
      <c r="U14" s="62" t="str">
        <f>IF(M14="","",IF(N14&lt;  IF(T14&lt;1,1,ROUNDDOWN(T14,0) + IF((T14-ROUNDDOWN(T14,0))&lt;0.5,0,1))  *VLOOKUP($B$6,'(参考)諸謝金・宿泊費'!$B:$I,3,FALSE),
  N14,  IF(T14&lt;1,1,ROUNDDOWN(T14,0) + IF((T14-ROUNDDOWN(T14,0))&lt;0.5,0,1))  *VLOOKUP($B$6,'(参考)諸謝金・宿泊費'!$B:$I,3,FALSE)))</f>
        <v/>
      </c>
      <c r="V14" s="62" t="str">
        <f t="shared" si="3"/>
        <v/>
      </c>
      <c r="W14" s="62" t="str">
        <f>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O14=1,MIN(P14,_xlfn.XLOOKUP($B$6,'(参考)諸謝金・宿泊費'!$B$3:$B$25,_xlfn.XLOOKUP(I14,'(参考)諸謝金・宿泊費'!$I$2:$BC$2,'(参考)諸謝金・宿泊費'!$I$3:$BC$25,""),"")),""),"")</f>
        <v/>
      </c>
      <c r="X14" s="62" t="str">
        <f t="shared" si="4"/>
        <v/>
      </c>
      <c r="Y14" s="63" t="str">
        <f>IF(Q14="","",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5" spans="1:35" ht="30" customHeight="1">
      <c r="A15" s="81"/>
      <c r="B15" s="88"/>
      <c r="C15" s="65" t="s">
        <v>75</v>
      </c>
      <c r="D15" s="89"/>
      <c r="E15" s="90"/>
      <c r="F15" s="90"/>
      <c r="G15" s="90"/>
      <c r="H15" s="90"/>
      <c r="I15" s="21"/>
      <c r="J15" s="91"/>
      <c r="K15" s="59"/>
      <c r="L15" s="86"/>
      <c r="M15" s="115"/>
      <c r="N15" s="87"/>
      <c r="O15" s="72" t="str">
        <f t="shared" si="0"/>
        <v/>
      </c>
      <c r="P15" s="87"/>
      <c r="Q15" s="60" t="str">
        <f t="shared" si="5"/>
        <v/>
      </c>
      <c r="R15" s="63" t="str">
        <f>IF(Q15="","",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5" s="73">
        <f t="shared" si="1"/>
        <v>0</v>
      </c>
      <c r="T15" s="74">
        <f t="shared" si="2"/>
        <v>0</v>
      </c>
      <c r="U15" s="62" t="str">
        <f>IF(M15="","",IF(N15&lt;  IF(T15&lt;1,1,ROUNDDOWN(T15,0) + IF((T15-ROUNDDOWN(T15,0))&lt;0.5,0,1))  *VLOOKUP($B$6,'(参考)諸謝金・宿泊費'!$B:$I,3,FALSE),
  N15,  IF(T15&lt;1,1,ROUNDDOWN(T15,0) + IF((T15-ROUNDDOWN(T15,0))&lt;0.5,0,1))  *VLOOKUP($B$6,'(参考)諸謝金・宿泊費'!$B:$I,3,FALSE)))</f>
        <v/>
      </c>
      <c r="V15" s="62" t="str">
        <f t="shared" si="3"/>
        <v/>
      </c>
      <c r="W15" s="62" t="str">
        <f>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O15=1,MIN(P15,_xlfn.XLOOKUP($B$6,'(参考)諸謝金・宿泊費'!$B$3:$B$25,_xlfn.XLOOKUP(I15,'(参考)諸謝金・宿泊費'!$I$2:$BC$2,'(参考)諸謝金・宿泊費'!$I$3:$BC$25,""),"")),""),"")</f>
        <v/>
      </c>
      <c r="X15" s="62" t="str">
        <f t="shared" si="4"/>
        <v/>
      </c>
      <c r="Y15" s="63" t="str">
        <f>IF(Q15="","",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6" spans="1:35" ht="30" customHeight="1">
      <c r="A16" s="93"/>
      <c r="B16" s="88"/>
      <c r="C16" s="65" t="s">
        <v>75</v>
      </c>
      <c r="D16" s="89"/>
      <c r="E16" s="84"/>
      <c r="F16" s="84"/>
      <c r="G16" s="84"/>
      <c r="H16" s="84"/>
      <c r="I16" s="21"/>
      <c r="J16" s="85"/>
      <c r="K16" s="59"/>
      <c r="L16" s="86"/>
      <c r="M16" s="115"/>
      <c r="N16" s="92"/>
      <c r="O16" s="72" t="str">
        <f t="shared" si="0"/>
        <v/>
      </c>
      <c r="P16" s="92"/>
      <c r="Q16" s="60" t="str">
        <f t="shared" si="5"/>
        <v/>
      </c>
      <c r="R16" s="63" t="str">
        <f>IF(Q16="","",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6" s="73">
        <f t="shared" si="1"/>
        <v>0</v>
      </c>
      <c r="T16" s="74">
        <f t="shared" si="2"/>
        <v>0</v>
      </c>
      <c r="U16" s="62" t="str">
        <f>IF(M16="","",IF(N16&lt;  IF(T16&lt;1,1,ROUNDDOWN(T16,0) + IF((T16-ROUNDDOWN(T16,0))&lt;0.5,0,1))  *VLOOKUP($B$6,'(参考)諸謝金・宿泊費'!$B:$I,3,FALSE),
  N16,  IF(T16&lt;1,1,ROUNDDOWN(T16,0) + IF((T16-ROUNDDOWN(T16,0))&lt;0.5,0,1))  *VLOOKUP($B$6,'(参考)諸謝金・宿泊費'!$B:$I,3,FALSE)))</f>
        <v/>
      </c>
      <c r="V16" s="62" t="str">
        <f t="shared" si="3"/>
        <v/>
      </c>
      <c r="W16" s="62" t="str">
        <f>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O16=1,MIN(P16,_xlfn.XLOOKUP($B$6,'(参考)諸謝金・宿泊費'!$B$3:$B$25,_xlfn.XLOOKUP(I16,'(参考)諸謝金・宿泊費'!$I$2:$BC$2,'(参考)諸謝金・宿泊費'!$I$3:$BC$25,""),"")),""),"")</f>
        <v/>
      </c>
      <c r="X16" s="62" t="str">
        <f t="shared" si="4"/>
        <v/>
      </c>
      <c r="Y16" s="63" t="str">
        <f>IF(Q16="","",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7" spans="1:25" ht="30" customHeight="1">
      <c r="A17" s="93"/>
      <c r="B17" s="88"/>
      <c r="C17" s="65" t="s">
        <v>75</v>
      </c>
      <c r="D17" s="89"/>
      <c r="E17" s="90"/>
      <c r="F17" s="90"/>
      <c r="G17" s="90"/>
      <c r="H17" s="90"/>
      <c r="I17" s="21"/>
      <c r="J17" s="91"/>
      <c r="K17" s="59"/>
      <c r="L17" s="86"/>
      <c r="M17" s="115"/>
      <c r="N17" s="92"/>
      <c r="O17" s="72" t="str">
        <f t="shared" si="0"/>
        <v/>
      </c>
      <c r="P17" s="92"/>
      <c r="Q17" s="60" t="str">
        <f t="shared" si="5"/>
        <v/>
      </c>
      <c r="R17" s="63" t="str">
        <f>IF(Q17="","",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7" s="73">
        <f t="shared" si="1"/>
        <v>0</v>
      </c>
      <c r="T17" s="74">
        <f t="shared" si="2"/>
        <v>0</v>
      </c>
      <c r="U17" s="62" t="str">
        <f>IF(M17="","",IF(N17&lt;  IF(T17&lt;1,1,ROUNDDOWN(T17,0) + IF((T17-ROUNDDOWN(T17,0))&lt;0.5,0,1))  *VLOOKUP($B$6,'(参考)諸謝金・宿泊費'!$B:$I,3,FALSE),
  N17,  IF(T17&lt;1,1,ROUNDDOWN(T17,0) + IF((T17-ROUNDDOWN(T17,0))&lt;0.5,0,1))  *VLOOKUP($B$6,'(参考)諸謝金・宿泊費'!$B:$I,3,FALSE)))</f>
        <v/>
      </c>
      <c r="V17" s="62" t="str">
        <f t="shared" si="3"/>
        <v/>
      </c>
      <c r="W17" s="62" t="str">
        <f>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O17=1,MIN(P17,_xlfn.XLOOKUP($B$6,'(参考)諸謝金・宿泊費'!$B$3:$B$25,_xlfn.XLOOKUP(I17,'(参考)諸謝金・宿泊費'!$I$2:$BC$2,'(参考)諸謝金・宿泊費'!$I$3:$BC$25,""),"")),""),"")</f>
        <v/>
      </c>
      <c r="X17" s="62" t="str">
        <f t="shared" si="4"/>
        <v/>
      </c>
      <c r="Y17" s="63" t="str">
        <f>IF(Q17="","",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8" spans="1:25" ht="30" customHeight="1">
      <c r="A18" s="93"/>
      <c r="B18" s="88"/>
      <c r="C18" s="65" t="s">
        <v>75</v>
      </c>
      <c r="D18" s="89"/>
      <c r="E18" s="90"/>
      <c r="F18" s="90"/>
      <c r="G18" s="94"/>
      <c r="H18" s="94"/>
      <c r="I18" s="21"/>
      <c r="J18" s="91"/>
      <c r="K18" s="95"/>
      <c r="L18" s="86"/>
      <c r="M18" s="115"/>
      <c r="N18" s="92"/>
      <c r="O18" s="72" t="str">
        <f t="shared" si="0"/>
        <v/>
      </c>
      <c r="P18" s="92"/>
      <c r="Q18" s="60" t="str">
        <f t="shared" si="5"/>
        <v/>
      </c>
      <c r="R18" s="63" t="str">
        <f>IF(Q18="","",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8" s="73">
        <f t="shared" si="1"/>
        <v>0</v>
      </c>
      <c r="T18" s="74">
        <f t="shared" si="2"/>
        <v>0</v>
      </c>
      <c r="U18" s="62" t="str">
        <f>IF(M18="","",IF(N18&lt;  IF(T18&lt;1,1,ROUNDDOWN(T18,0) + IF((T18-ROUNDDOWN(T18,0))&lt;0.5,0,1))  *VLOOKUP($B$6,'(参考)諸謝金・宿泊費'!$B:$I,3,FALSE),
  N18,  IF(T18&lt;1,1,ROUNDDOWN(T18,0) + IF((T18-ROUNDDOWN(T18,0))&lt;0.5,0,1))  *VLOOKUP($B$6,'(参考)諸謝金・宿泊費'!$B:$I,3,FALSE)))</f>
        <v/>
      </c>
      <c r="V18" s="62" t="str">
        <f t="shared" si="3"/>
        <v/>
      </c>
      <c r="W18" s="62" t="str">
        <f>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O18=1,MIN(P18,_xlfn.XLOOKUP($B$6,'(参考)諸謝金・宿泊費'!$B$3:$B$25,_xlfn.XLOOKUP(I18,'(参考)諸謝金・宿泊費'!$I$2:$BC$2,'(参考)諸謝金・宿泊費'!$I$3:$BC$25,""),"")),""),"")</f>
        <v/>
      </c>
      <c r="X18" s="62" t="str">
        <f t="shared" si="4"/>
        <v/>
      </c>
      <c r="Y18" s="63" t="str">
        <f>IF(Q18="","",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9" spans="1:25" ht="30" customHeight="1">
      <c r="A19" s="93"/>
      <c r="B19" s="88"/>
      <c r="C19" s="65" t="s">
        <v>75</v>
      </c>
      <c r="D19" s="89"/>
      <c r="E19" s="90"/>
      <c r="F19" s="90"/>
      <c r="G19" s="94"/>
      <c r="H19" s="94"/>
      <c r="I19" s="21"/>
      <c r="J19" s="91"/>
      <c r="K19" s="95"/>
      <c r="L19" s="86"/>
      <c r="M19" s="115"/>
      <c r="N19" s="92"/>
      <c r="O19" s="72" t="str">
        <f t="shared" si="0"/>
        <v/>
      </c>
      <c r="P19" s="92"/>
      <c r="Q19" s="60" t="str">
        <f t="shared" si="5"/>
        <v/>
      </c>
      <c r="R19" s="63" t="str">
        <f>IF(Q19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9" s="73">
        <f t="shared" si="1"/>
        <v>0</v>
      </c>
      <c r="T19" s="74">
        <f t="shared" si="2"/>
        <v>0</v>
      </c>
      <c r="U19" s="62" t="str">
        <f>IF(M19="","",IF(N19&lt;  IF(T19&lt;1,1,ROUNDDOWN(T19,0) + IF((T19-ROUNDDOWN(T19,0))&lt;0.5,0,1))  *VLOOKUP($B$6,'(参考)諸謝金・宿泊費'!$B:$I,3,FALSE),
  N19,  IF(T19&lt;1,1,ROUNDDOWN(T19,0) + IF((T19-ROUNDDOWN(T19,0))&lt;0.5,0,1))  *VLOOKUP($B$6,'(参考)諸謝金・宿泊費'!$B:$I,3,FALSE)))</f>
        <v/>
      </c>
      <c r="V19" s="62" t="str">
        <f t="shared" si="3"/>
        <v/>
      </c>
      <c r="W19" s="62" t="str">
        <f>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O19=1,MIN(P19,_xlfn.XLOOKUP($B$6,'(参考)諸謝金・宿泊費'!$B$3:$B$25,_xlfn.XLOOKUP(I19,'(参考)諸謝金・宿泊費'!$I$2:$BC$2,'(参考)諸謝金・宿泊費'!$I$3:$BC$25,""),"")),""),"")</f>
        <v/>
      </c>
      <c r="X19" s="62" t="str">
        <f t="shared" si="4"/>
        <v/>
      </c>
      <c r="Y19" s="63" t="str">
        <f>IF(Q19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20" spans="1:25" ht="30" customHeight="1" thickBot="1">
      <c r="A20" s="93"/>
      <c r="B20" s="88"/>
      <c r="C20" s="65" t="s">
        <v>75</v>
      </c>
      <c r="D20" s="89"/>
      <c r="E20" s="90"/>
      <c r="F20" s="90"/>
      <c r="G20" s="90"/>
      <c r="H20" s="90"/>
      <c r="I20" s="21"/>
      <c r="J20" s="91"/>
      <c r="K20" s="95"/>
      <c r="L20" s="86"/>
      <c r="M20" s="116"/>
      <c r="N20" s="96"/>
      <c r="O20" s="97" t="str">
        <f t="shared" si="0"/>
        <v/>
      </c>
      <c r="P20" s="96"/>
      <c r="Q20" s="60" t="str">
        <f t="shared" si="5"/>
        <v/>
      </c>
      <c r="R20" s="63" t="str">
        <f>IF(Q20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20" s="125">
        <f t="shared" si="1"/>
        <v>0</v>
      </c>
      <c r="T20" s="98">
        <f t="shared" si="2"/>
        <v>0</v>
      </c>
      <c r="U20" s="62" t="str">
        <f>IF(M20="","",IF(N20&lt;  IF(T20&lt;1,1,ROUNDDOWN(T20,0) + IF((T20-ROUNDDOWN(T20,0))&lt;0.5,0,1))  *VLOOKUP($B$6,'(参考)諸謝金・宿泊費'!$B:$I,3,FALSE),
  N20,  IF(T20&lt;1,1,ROUNDDOWN(T20,0) + IF((T20-ROUNDDOWN(T20,0))&lt;0.5,0,1))  *VLOOKUP($B$6,'(参考)諸謝金・宿泊費'!$B:$I,3,FALSE)))</f>
        <v/>
      </c>
      <c r="V20" s="62" t="str">
        <f t="shared" si="3"/>
        <v/>
      </c>
      <c r="W20" s="62" t="str">
        <f>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O20=1,MIN(P20,_xlfn.XLOOKUP($B$6,'(参考)諸謝金・宿泊費'!$B$3:$B$25,_xlfn.XLOOKUP(I20,'(参考)諸謝金・宿泊費'!$I$2:$BC$2,'(参考)諸謝金・宿泊費'!$I$3:$BC$25,""),"")),""),"")</f>
        <v/>
      </c>
      <c r="X20" s="62" t="str">
        <f t="shared" si="4"/>
        <v/>
      </c>
      <c r="Y20" s="63" t="str">
        <f>IF(Q20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21" spans="1:25" ht="30" customHeight="1" thickBot="1">
      <c r="A21" s="191" t="s">
        <v>101</v>
      </c>
      <c r="B21" s="192"/>
      <c r="C21" s="192"/>
      <c r="D21" s="192"/>
      <c r="E21" s="192"/>
      <c r="F21" s="192"/>
      <c r="G21" s="192"/>
      <c r="H21" s="193"/>
      <c r="I21" s="76"/>
      <c r="J21" s="99">
        <f>SUM(J9:J20)</f>
        <v>0</v>
      </c>
      <c r="K21" s="77"/>
      <c r="L21" s="126">
        <f>SUM(L9:L20)</f>
        <v>0</v>
      </c>
      <c r="M21" s="100">
        <f>SUM(M9:M20)</f>
        <v>0</v>
      </c>
      <c r="N21" s="100">
        <f>SUM(N9:N20)</f>
        <v>0</v>
      </c>
      <c r="O21" s="100"/>
      <c r="P21" s="100">
        <f>SUM(P9:P20)</f>
        <v>0</v>
      </c>
      <c r="Q21" s="101"/>
      <c r="R21" s="102">
        <f t="shared" ref="R21:W21" si="6">SUM(R9:R20)</f>
        <v>0</v>
      </c>
      <c r="S21" s="126">
        <f t="shared" si="6"/>
        <v>0</v>
      </c>
      <c r="T21" s="100">
        <f>SUM(T9:T20)</f>
        <v>0</v>
      </c>
      <c r="U21" s="100">
        <f>SUM(U9:U20)</f>
        <v>0</v>
      </c>
      <c r="V21" s="101">
        <f t="shared" si="6"/>
        <v>0</v>
      </c>
      <c r="W21" s="100">
        <f t="shared" si="6"/>
        <v>0</v>
      </c>
      <c r="X21" s="123"/>
      <c r="Y21" s="127">
        <f>SUM(Y9:Y20)</f>
        <v>0</v>
      </c>
    </row>
    <row r="22" spans="1:25" ht="16.5" thickBot="1">
      <c r="A22" s="167" t="s">
        <v>102</v>
      </c>
      <c r="B22" s="167"/>
      <c r="C22" s="167"/>
      <c r="D22" s="167"/>
      <c r="E22" s="167"/>
      <c r="F22" s="167"/>
      <c r="G22" s="167"/>
      <c r="H22" s="167"/>
      <c r="I22" s="167"/>
      <c r="J22" s="167"/>
      <c r="K22" s="167"/>
      <c r="L22" s="108"/>
      <c r="M22" s="78"/>
      <c r="N22" s="128"/>
      <c r="O22" s="78"/>
      <c r="P22" s="78"/>
      <c r="Q22" s="78"/>
      <c r="R22" s="78"/>
      <c r="S22" s="78"/>
      <c r="T22" s="78"/>
      <c r="U22" s="128"/>
      <c r="V22" s="78"/>
      <c r="W22" s="78"/>
      <c r="X22" s="78"/>
    </row>
    <row r="23" spans="1:25" ht="30" customHeight="1" thickBot="1">
      <c r="A23" s="27"/>
      <c r="B23" s="27"/>
      <c r="C23" s="32"/>
      <c r="D23" s="27"/>
      <c r="E23" s="27"/>
      <c r="F23" s="27"/>
      <c r="G23" s="27"/>
      <c r="H23" s="27"/>
      <c r="I23" s="27"/>
      <c r="J23" s="32"/>
      <c r="K23" s="32"/>
      <c r="L23" s="32"/>
      <c r="N23" s="129"/>
      <c r="O23" s="130"/>
      <c r="P23" s="168" t="s">
        <v>48</v>
      </c>
      <c r="Q23" s="169"/>
      <c r="R23" s="170">
        <f>SUM(L21,N21,P21,R21,O5)</f>
        <v>0</v>
      </c>
      <c r="S23" s="170"/>
      <c r="T23" s="171"/>
      <c r="U23" s="168" t="s">
        <v>103</v>
      </c>
      <c r="V23" s="172"/>
      <c r="W23" s="189">
        <f>SUM(S21,U21,W21,Y21,V5)</f>
        <v>0</v>
      </c>
      <c r="X23" s="170"/>
      <c r="Y23" s="171"/>
    </row>
    <row r="24" spans="1:25" ht="30" customHeight="1" thickBot="1">
      <c r="A24" s="27"/>
      <c r="B24" s="27"/>
      <c r="C24" s="32"/>
      <c r="D24" s="27"/>
      <c r="E24" s="27"/>
      <c r="F24" s="27"/>
      <c r="G24" s="27"/>
      <c r="H24" s="27"/>
      <c r="I24" s="27"/>
      <c r="J24" s="32"/>
      <c r="K24" s="32"/>
      <c r="L24" s="32"/>
      <c r="M24" s="79"/>
      <c r="N24" s="79"/>
      <c r="O24" s="79"/>
      <c r="P24" s="79"/>
      <c r="Q24" s="79"/>
      <c r="R24" s="79"/>
      <c r="S24" s="79"/>
      <c r="U24" s="168" t="s">
        <v>104</v>
      </c>
      <c r="V24" s="172"/>
      <c r="W24" s="189">
        <f>R23-W23</f>
        <v>0</v>
      </c>
      <c r="X24" s="170"/>
      <c r="Y24" s="171"/>
    </row>
    <row r="25" spans="1:25" ht="16.5" thickBot="1">
      <c r="A25" s="27"/>
      <c r="B25" s="27"/>
      <c r="C25" s="32"/>
      <c r="D25" s="27"/>
      <c r="E25" s="27"/>
      <c r="F25" s="27"/>
      <c r="G25" s="27"/>
      <c r="H25" s="27"/>
      <c r="I25" s="27"/>
      <c r="J25" s="32"/>
      <c r="K25" s="32"/>
      <c r="L25" s="32"/>
      <c r="M25" s="79"/>
      <c r="N25" s="79"/>
      <c r="O25" s="79"/>
      <c r="P25" s="79"/>
      <c r="Q25" s="79"/>
      <c r="R25" s="79"/>
      <c r="S25" s="79"/>
      <c r="T25" s="30"/>
      <c r="U25" s="30"/>
      <c r="V25" s="30"/>
      <c r="W25" s="30"/>
      <c r="X25" s="80"/>
    </row>
    <row r="26" spans="1:25" ht="30" customHeight="1">
      <c r="A26" s="221" t="s">
        <v>105</v>
      </c>
      <c r="B26" s="222"/>
      <c r="C26" s="222"/>
      <c r="D26" s="222"/>
      <c r="E26" s="222"/>
      <c r="F26" s="222"/>
      <c r="G26" s="222"/>
      <c r="H26" s="222"/>
      <c r="I26" s="222"/>
      <c r="J26" s="222"/>
      <c r="K26" s="223"/>
      <c r="L26" s="173" t="s">
        <v>106</v>
      </c>
      <c r="M26" s="174"/>
      <c r="N26" s="174"/>
      <c r="O26" s="174"/>
      <c r="P26" s="174"/>
      <c r="Q26" s="174"/>
      <c r="R26" s="174"/>
      <c r="S26" s="174"/>
      <c r="T26" s="174"/>
      <c r="U26" s="174"/>
      <c r="V26" s="174"/>
      <c r="W26" s="174"/>
      <c r="X26" s="174"/>
      <c r="Y26" s="177"/>
    </row>
    <row r="27" spans="1:25" ht="30" customHeight="1">
      <c r="A27" s="224"/>
      <c r="B27" s="225"/>
      <c r="C27" s="225"/>
      <c r="D27" s="225"/>
      <c r="E27" s="225"/>
      <c r="F27" s="225"/>
      <c r="G27" s="225"/>
      <c r="H27" s="225"/>
      <c r="I27" s="225"/>
      <c r="J27" s="225"/>
      <c r="K27" s="226"/>
      <c r="L27" s="230"/>
      <c r="M27" s="231"/>
      <c r="N27" s="231"/>
      <c r="O27" s="231"/>
      <c r="P27" s="231"/>
      <c r="Q27" s="231"/>
      <c r="R27" s="231"/>
      <c r="S27" s="231"/>
      <c r="T27" s="231"/>
      <c r="U27" s="231"/>
      <c r="V27" s="231"/>
      <c r="W27" s="231"/>
      <c r="X27" s="231"/>
      <c r="Y27" s="232"/>
    </row>
    <row r="28" spans="1:25" ht="30" customHeight="1">
      <c r="A28" s="224"/>
      <c r="B28" s="225"/>
      <c r="C28" s="225"/>
      <c r="D28" s="225"/>
      <c r="E28" s="225"/>
      <c r="F28" s="225"/>
      <c r="G28" s="225"/>
      <c r="H28" s="225"/>
      <c r="I28" s="225"/>
      <c r="J28" s="225"/>
      <c r="K28" s="226"/>
      <c r="L28" s="230"/>
      <c r="M28" s="231"/>
      <c r="N28" s="231"/>
      <c r="O28" s="231"/>
      <c r="P28" s="231"/>
      <c r="Q28" s="231"/>
      <c r="R28" s="231"/>
      <c r="S28" s="231"/>
      <c r="T28" s="231"/>
      <c r="U28" s="231"/>
      <c r="V28" s="231"/>
      <c r="W28" s="231"/>
      <c r="X28" s="231"/>
      <c r="Y28" s="232"/>
    </row>
    <row r="29" spans="1:25" ht="30" customHeight="1">
      <c r="A29" s="224"/>
      <c r="B29" s="225"/>
      <c r="C29" s="225"/>
      <c r="D29" s="225"/>
      <c r="E29" s="225"/>
      <c r="F29" s="225"/>
      <c r="G29" s="225"/>
      <c r="H29" s="225"/>
      <c r="I29" s="225"/>
      <c r="J29" s="225"/>
      <c r="K29" s="226"/>
      <c r="L29" s="230"/>
      <c r="M29" s="231"/>
      <c r="N29" s="231"/>
      <c r="O29" s="231"/>
      <c r="P29" s="231"/>
      <c r="Q29" s="231"/>
      <c r="R29" s="231"/>
      <c r="S29" s="231"/>
      <c r="T29" s="231"/>
      <c r="U29" s="231"/>
      <c r="V29" s="231"/>
      <c r="W29" s="231"/>
      <c r="X29" s="231"/>
      <c r="Y29" s="232"/>
    </row>
    <row r="30" spans="1:25" ht="30" customHeight="1">
      <c r="A30" s="224"/>
      <c r="B30" s="225"/>
      <c r="C30" s="225"/>
      <c r="D30" s="225"/>
      <c r="E30" s="225"/>
      <c r="F30" s="225"/>
      <c r="G30" s="225"/>
      <c r="H30" s="225"/>
      <c r="I30" s="225"/>
      <c r="J30" s="225"/>
      <c r="K30" s="226"/>
      <c r="L30" s="230"/>
      <c r="M30" s="231"/>
      <c r="N30" s="231"/>
      <c r="O30" s="231"/>
      <c r="P30" s="231"/>
      <c r="Q30" s="231"/>
      <c r="R30" s="231"/>
      <c r="S30" s="231"/>
      <c r="T30" s="231"/>
      <c r="U30" s="231"/>
      <c r="V30" s="231"/>
      <c r="W30" s="231"/>
      <c r="X30" s="231"/>
      <c r="Y30" s="232"/>
    </row>
    <row r="31" spans="1:25" ht="30" customHeight="1">
      <c r="A31" s="224"/>
      <c r="B31" s="225"/>
      <c r="C31" s="225"/>
      <c r="D31" s="225"/>
      <c r="E31" s="225"/>
      <c r="F31" s="225"/>
      <c r="G31" s="225"/>
      <c r="H31" s="225"/>
      <c r="I31" s="225"/>
      <c r="J31" s="225"/>
      <c r="K31" s="226"/>
      <c r="L31" s="230"/>
      <c r="M31" s="231"/>
      <c r="N31" s="231"/>
      <c r="O31" s="231"/>
      <c r="P31" s="231"/>
      <c r="Q31" s="231"/>
      <c r="R31" s="231"/>
      <c r="S31" s="231"/>
      <c r="T31" s="231"/>
      <c r="U31" s="231"/>
      <c r="V31" s="231"/>
      <c r="W31" s="231"/>
      <c r="X31" s="231"/>
      <c r="Y31" s="232"/>
    </row>
    <row r="32" spans="1:25" ht="30" customHeight="1">
      <c r="A32" s="224"/>
      <c r="B32" s="225"/>
      <c r="C32" s="225"/>
      <c r="D32" s="225"/>
      <c r="E32" s="225"/>
      <c r="F32" s="225"/>
      <c r="G32" s="225"/>
      <c r="H32" s="225"/>
      <c r="I32" s="225"/>
      <c r="J32" s="225"/>
      <c r="K32" s="226"/>
      <c r="L32" s="230"/>
      <c r="M32" s="231"/>
      <c r="N32" s="231"/>
      <c r="O32" s="231"/>
      <c r="P32" s="231"/>
      <c r="Q32" s="231"/>
      <c r="R32" s="231"/>
      <c r="S32" s="231"/>
      <c r="T32" s="231"/>
      <c r="U32" s="231"/>
      <c r="V32" s="231"/>
      <c r="W32" s="231"/>
      <c r="X32" s="231"/>
      <c r="Y32" s="232"/>
    </row>
    <row r="33" spans="1:25" ht="30" customHeight="1">
      <c r="A33" s="224"/>
      <c r="B33" s="225"/>
      <c r="C33" s="225"/>
      <c r="D33" s="225"/>
      <c r="E33" s="225"/>
      <c r="F33" s="225"/>
      <c r="G33" s="225"/>
      <c r="H33" s="225"/>
      <c r="I33" s="225"/>
      <c r="J33" s="225"/>
      <c r="K33" s="226"/>
      <c r="L33" s="230"/>
      <c r="M33" s="231"/>
      <c r="N33" s="231"/>
      <c r="O33" s="231"/>
      <c r="P33" s="231"/>
      <c r="Q33" s="231"/>
      <c r="R33" s="231"/>
      <c r="S33" s="231"/>
      <c r="T33" s="231"/>
      <c r="U33" s="231"/>
      <c r="V33" s="231"/>
      <c r="W33" s="231"/>
      <c r="X33" s="231"/>
      <c r="Y33" s="232"/>
    </row>
    <row r="34" spans="1:25" ht="30" customHeight="1">
      <c r="A34" s="224"/>
      <c r="B34" s="225"/>
      <c r="C34" s="225"/>
      <c r="D34" s="225"/>
      <c r="E34" s="225"/>
      <c r="F34" s="225"/>
      <c r="G34" s="225"/>
      <c r="H34" s="225"/>
      <c r="I34" s="225"/>
      <c r="J34" s="225"/>
      <c r="K34" s="226"/>
      <c r="L34" s="230"/>
      <c r="M34" s="231"/>
      <c r="N34" s="231"/>
      <c r="O34" s="231"/>
      <c r="P34" s="231"/>
      <c r="Q34" s="231"/>
      <c r="R34" s="231"/>
      <c r="S34" s="231"/>
      <c r="T34" s="231"/>
      <c r="U34" s="231"/>
      <c r="V34" s="231"/>
      <c r="W34" s="231"/>
      <c r="X34" s="231"/>
      <c r="Y34" s="232"/>
    </row>
    <row r="35" spans="1:25" ht="30" customHeight="1">
      <c r="A35" s="224"/>
      <c r="B35" s="225"/>
      <c r="C35" s="225"/>
      <c r="D35" s="225"/>
      <c r="E35" s="225"/>
      <c r="F35" s="225"/>
      <c r="G35" s="225"/>
      <c r="H35" s="225"/>
      <c r="I35" s="225"/>
      <c r="J35" s="225"/>
      <c r="K35" s="226"/>
      <c r="L35" s="230"/>
      <c r="M35" s="231"/>
      <c r="N35" s="231"/>
      <c r="O35" s="231"/>
      <c r="P35" s="231"/>
      <c r="Q35" s="231"/>
      <c r="R35" s="231"/>
      <c r="S35" s="231"/>
      <c r="T35" s="231"/>
      <c r="U35" s="231"/>
      <c r="V35" s="231"/>
      <c r="W35" s="231"/>
      <c r="X35" s="231"/>
      <c r="Y35" s="232"/>
    </row>
    <row r="36" spans="1:25" ht="30" customHeight="1">
      <c r="A36" s="224"/>
      <c r="B36" s="225"/>
      <c r="C36" s="225"/>
      <c r="D36" s="225"/>
      <c r="E36" s="225"/>
      <c r="F36" s="225"/>
      <c r="G36" s="225"/>
      <c r="H36" s="225"/>
      <c r="I36" s="225"/>
      <c r="J36" s="225"/>
      <c r="K36" s="226"/>
      <c r="L36" s="230"/>
      <c r="M36" s="231"/>
      <c r="N36" s="231"/>
      <c r="O36" s="231"/>
      <c r="P36" s="231"/>
      <c r="Q36" s="231"/>
      <c r="R36" s="231"/>
      <c r="S36" s="231"/>
      <c r="T36" s="231"/>
      <c r="U36" s="231"/>
      <c r="V36" s="231"/>
      <c r="W36" s="231"/>
      <c r="X36" s="231"/>
      <c r="Y36" s="232"/>
    </row>
    <row r="37" spans="1:25" ht="30" customHeight="1">
      <c r="A37" s="224"/>
      <c r="B37" s="225"/>
      <c r="C37" s="225"/>
      <c r="D37" s="225"/>
      <c r="E37" s="225"/>
      <c r="F37" s="225"/>
      <c r="G37" s="225"/>
      <c r="H37" s="225"/>
      <c r="I37" s="225"/>
      <c r="J37" s="225"/>
      <c r="K37" s="226"/>
      <c r="L37" s="230"/>
      <c r="M37" s="231"/>
      <c r="N37" s="231"/>
      <c r="O37" s="231"/>
      <c r="P37" s="231"/>
      <c r="Q37" s="231"/>
      <c r="R37" s="231"/>
      <c r="S37" s="231"/>
      <c r="T37" s="231"/>
      <c r="U37" s="231"/>
      <c r="V37" s="231"/>
      <c r="W37" s="231"/>
      <c r="X37" s="231"/>
      <c r="Y37" s="232"/>
    </row>
    <row r="38" spans="1:25" ht="30" customHeight="1">
      <c r="A38" s="224"/>
      <c r="B38" s="225"/>
      <c r="C38" s="225"/>
      <c r="D38" s="225"/>
      <c r="E38" s="225"/>
      <c r="F38" s="225"/>
      <c r="G38" s="225"/>
      <c r="H38" s="225"/>
      <c r="I38" s="225"/>
      <c r="J38" s="225"/>
      <c r="K38" s="226"/>
      <c r="L38" s="230"/>
      <c r="M38" s="231"/>
      <c r="N38" s="231"/>
      <c r="O38" s="231"/>
      <c r="P38" s="231"/>
      <c r="Q38" s="231"/>
      <c r="R38" s="231"/>
      <c r="S38" s="231"/>
      <c r="T38" s="231"/>
      <c r="U38" s="231"/>
      <c r="V38" s="231"/>
      <c r="W38" s="231"/>
      <c r="X38" s="231"/>
      <c r="Y38" s="232"/>
    </row>
    <row r="39" spans="1:25" ht="30" customHeight="1">
      <c r="A39" s="224"/>
      <c r="B39" s="225"/>
      <c r="C39" s="225"/>
      <c r="D39" s="225"/>
      <c r="E39" s="225"/>
      <c r="F39" s="225"/>
      <c r="G39" s="225"/>
      <c r="H39" s="225"/>
      <c r="I39" s="225"/>
      <c r="J39" s="225"/>
      <c r="K39" s="226"/>
      <c r="L39" s="230"/>
      <c r="M39" s="231"/>
      <c r="N39" s="231"/>
      <c r="O39" s="231"/>
      <c r="P39" s="231"/>
      <c r="Q39" s="231"/>
      <c r="R39" s="231"/>
      <c r="S39" s="231"/>
      <c r="T39" s="231"/>
      <c r="U39" s="231"/>
      <c r="V39" s="231"/>
      <c r="W39" s="231"/>
      <c r="X39" s="231"/>
      <c r="Y39" s="232"/>
    </row>
    <row r="40" spans="1:25" ht="30" customHeight="1">
      <c r="A40" s="224"/>
      <c r="B40" s="225"/>
      <c r="C40" s="225"/>
      <c r="D40" s="225"/>
      <c r="E40" s="225"/>
      <c r="F40" s="225"/>
      <c r="G40" s="225"/>
      <c r="H40" s="225"/>
      <c r="I40" s="225"/>
      <c r="J40" s="225"/>
      <c r="K40" s="226"/>
      <c r="L40" s="230"/>
      <c r="M40" s="231"/>
      <c r="N40" s="231"/>
      <c r="O40" s="231"/>
      <c r="P40" s="231"/>
      <c r="Q40" s="231"/>
      <c r="R40" s="231"/>
      <c r="S40" s="231"/>
      <c r="T40" s="231"/>
      <c r="U40" s="231"/>
      <c r="V40" s="231"/>
      <c r="W40" s="231"/>
      <c r="X40" s="231"/>
      <c r="Y40" s="232"/>
    </row>
    <row r="41" spans="1:25" ht="30" customHeight="1">
      <c r="A41" s="224"/>
      <c r="B41" s="225"/>
      <c r="C41" s="225"/>
      <c r="D41" s="225"/>
      <c r="E41" s="225"/>
      <c r="F41" s="225"/>
      <c r="G41" s="225"/>
      <c r="H41" s="225"/>
      <c r="I41" s="225"/>
      <c r="J41" s="225"/>
      <c r="K41" s="226"/>
      <c r="L41" s="230"/>
      <c r="M41" s="231"/>
      <c r="N41" s="231"/>
      <c r="O41" s="231"/>
      <c r="P41" s="231"/>
      <c r="Q41" s="231"/>
      <c r="R41" s="231"/>
      <c r="S41" s="231"/>
      <c r="T41" s="231"/>
      <c r="U41" s="231"/>
      <c r="V41" s="231"/>
      <c r="W41" s="231"/>
      <c r="X41" s="231"/>
      <c r="Y41" s="232"/>
    </row>
    <row r="42" spans="1:25" ht="30" customHeight="1">
      <c r="A42" s="224"/>
      <c r="B42" s="225"/>
      <c r="C42" s="225"/>
      <c r="D42" s="225"/>
      <c r="E42" s="225"/>
      <c r="F42" s="225"/>
      <c r="G42" s="225"/>
      <c r="H42" s="225"/>
      <c r="I42" s="225"/>
      <c r="J42" s="225"/>
      <c r="K42" s="226"/>
      <c r="L42" s="230"/>
      <c r="M42" s="231"/>
      <c r="N42" s="231"/>
      <c r="O42" s="231"/>
      <c r="P42" s="231"/>
      <c r="Q42" s="231"/>
      <c r="R42" s="231"/>
      <c r="S42" s="231"/>
      <c r="T42" s="231"/>
      <c r="U42" s="231"/>
      <c r="V42" s="231"/>
      <c r="W42" s="231"/>
      <c r="X42" s="231"/>
      <c r="Y42" s="232"/>
    </row>
    <row r="43" spans="1:25" ht="30" customHeight="1">
      <c r="A43" s="224"/>
      <c r="B43" s="225"/>
      <c r="C43" s="225"/>
      <c r="D43" s="225"/>
      <c r="E43" s="225"/>
      <c r="F43" s="225"/>
      <c r="G43" s="225"/>
      <c r="H43" s="225"/>
      <c r="I43" s="225"/>
      <c r="J43" s="225"/>
      <c r="K43" s="226"/>
      <c r="L43" s="230"/>
      <c r="M43" s="231"/>
      <c r="N43" s="231"/>
      <c r="O43" s="231"/>
      <c r="P43" s="231"/>
      <c r="Q43" s="231"/>
      <c r="R43" s="231"/>
      <c r="S43" s="231"/>
      <c r="T43" s="231"/>
      <c r="U43" s="231"/>
      <c r="V43" s="231"/>
      <c r="W43" s="231"/>
      <c r="X43" s="231"/>
      <c r="Y43" s="232"/>
    </row>
    <row r="44" spans="1:25" ht="30" customHeight="1">
      <c r="A44" s="224"/>
      <c r="B44" s="225"/>
      <c r="C44" s="225"/>
      <c r="D44" s="225"/>
      <c r="E44" s="225"/>
      <c r="F44" s="225"/>
      <c r="G44" s="225"/>
      <c r="H44" s="225"/>
      <c r="I44" s="225"/>
      <c r="J44" s="225"/>
      <c r="K44" s="226"/>
      <c r="L44" s="230"/>
      <c r="M44" s="231"/>
      <c r="N44" s="231"/>
      <c r="O44" s="231"/>
      <c r="P44" s="231"/>
      <c r="Q44" s="231"/>
      <c r="R44" s="231"/>
      <c r="S44" s="231"/>
      <c r="T44" s="231"/>
      <c r="U44" s="231"/>
      <c r="V44" s="231"/>
      <c r="W44" s="231"/>
      <c r="X44" s="231"/>
      <c r="Y44" s="232"/>
    </row>
    <row r="45" spans="1:25" ht="30" customHeight="1">
      <c r="A45" s="224"/>
      <c r="B45" s="225"/>
      <c r="C45" s="225"/>
      <c r="D45" s="225"/>
      <c r="E45" s="225"/>
      <c r="F45" s="225"/>
      <c r="G45" s="225"/>
      <c r="H45" s="225"/>
      <c r="I45" s="225"/>
      <c r="J45" s="225"/>
      <c r="K45" s="226"/>
      <c r="L45" s="230"/>
      <c r="M45" s="231"/>
      <c r="N45" s="231"/>
      <c r="O45" s="231"/>
      <c r="P45" s="231"/>
      <c r="Q45" s="231"/>
      <c r="R45" s="231"/>
      <c r="S45" s="231"/>
      <c r="T45" s="231"/>
      <c r="U45" s="231"/>
      <c r="V45" s="231"/>
      <c r="W45" s="231"/>
      <c r="X45" s="231"/>
      <c r="Y45" s="232"/>
    </row>
    <row r="46" spans="1:25" ht="30" customHeight="1" thickBot="1">
      <c r="A46" s="227"/>
      <c r="B46" s="228"/>
      <c r="C46" s="228"/>
      <c r="D46" s="228"/>
      <c r="E46" s="228"/>
      <c r="F46" s="228"/>
      <c r="G46" s="228"/>
      <c r="H46" s="228"/>
      <c r="I46" s="228"/>
      <c r="J46" s="228"/>
      <c r="K46" s="229"/>
      <c r="L46" s="233"/>
      <c r="M46" s="234"/>
      <c r="N46" s="234"/>
      <c r="O46" s="234"/>
      <c r="P46" s="234"/>
      <c r="Q46" s="234"/>
      <c r="R46" s="234"/>
      <c r="S46" s="234"/>
      <c r="T46" s="234"/>
      <c r="U46" s="234"/>
      <c r="V46" s="234"/>
      <c r="W46" s="234"/>
      <c r="X46" s="234"/>
      <c r="Y46" s="235"/>
    </row>
    <row r="47" spans="1:25" ht="30" customHeight="1">
      <c r="A47" s="220" t="s">
        <v>107</v>
      </c>
      <c r="B47" s="220"/>
      <c r="C47" s="220"/>
      <c r="D47" s="220"/>
      <c r="E47" s="220"/>
      <c r="F47" s="220"/>
      <c r="G47" s="220"/>
      <c r="H47" s="220"/>
      <c r="I47" s="220"/>
      <c r="J47" s="220"/>
      <c r="K47" s="220"/>
      <c r="L47" s="220"/>
      <c r="M47" s="220"/>
      <c r="N47" s="220"/>
      <c r="O47" s="220"/>
      <c r="P47" s="220"/>
      <c r="Q47" s="220"/>
      <c r="R47" s="220"/>
      <c r="S47" s="220"/>
      <c r="T47" s="220"/>
      <c r="U47" s="220"/>
      <c r="V47" s="220"/>
      <c r="W47" s="220"/>
      <c r="X47" s="220"/>
      <c r="Y47" s="220"/>
    </row>
  </sheetData>
  <sheetProtection sheet="1" objects="1" scenarios="1" selectLockedCells="1"/>
  <protectedRanges>
    <protectedRange sqref="L27 A9:B20 I6 K6 P9:P20 A27 D16:N20 D9:L15" name="範囲1"/>
    <protectedRange sqref="M9:N15" name="範囲1_1"/>
  </protectedRanges>
  <mergeCells count="32">
    <mergeCell ref="G2:H2"/>
    <mergeCell ref="I2:K2"/>
    <mergeCell ref="A1:U1"/>
    <mergeCell ref="A2:F2"/>
    <mergeCell ref="L4:R4"/>
    <mergeCell ref="L5:N5"/>
    <mergeCell ref="O5:R5"/>
    <mergeCell ref="X6:Y6"/>
    <mergeCell ref="S4:Y4"/>
    <mergeCell ref="S5:U5"/>
    <mergeCell ref="V5:Y5"/>
    <mergeCell ref="M6:N6"/>
    <mergeCell ref="O6:P6"/>
    <mergeCell ref="T6:U6"/>
    <mergeCell ref="V6:W6"/>
    <mergeCell ref="Q6:R6"/>
    <mergeCell ref="A21:H21"/>
    <mergeCell ref="A3:X3"/>
    <mergeCell ref="B5:D5"/>
    <mergeCell ref="A47:Y47"/>
    <mergeCell ref="A27:K46"/>
    <mergeCell ref="A22:K22"/>
    <mergeCell ref="A26:K26"/>
    <mergeCell ref="W23:Y23"/>
    <mergeCell ref="W24:Y24"/>
    <mergeCell ref="L26:Y26"/>
    <mergeCell ref="L27:Y46"/>
    <mergeCell ref="U23:V23"/>
    <mergeCell ref="R23:T23"/>
    <mergeCell ref="P23:Q23"/>
    <mergeCell ref="U24:V24"/>
    <mergeCell ref="B6:D6"/>
  </mergeCells>
  <phoneticPr fontId="6"/>
  <conditionalFormatting sqref="A9:B20 P9:P20">
    <cfRule type="containsBlanks" dxfId="3" priority="18">
      <formula>LEN(TRIM(A9))=0</formula>
    </cfRule>
  </conditionalFormatting>
  <conditionalFormatting sqref="D9:N20">
    <cfRule type="containsBlanks" dxfId="2" priority="1">
      <formula>LEN(TRIM(D9))=0</formula>
    </cfRule>
  </conditionalFormatting>
  <conditionalFormatting sqref="I6 K6">
    <cfRule type="containsBlanks" dxfId="1" priority="2">
      <formula>LEN(TRIM(I6))=0</formula>
    </cfRule>
  </conditionalFormatting>
  <conditionalFormatting sqref="S9:S20">
    <cfRule type="containsBlanks" dxfId="0" priority="3">
      <formula>LEN(TRIM(S9))=0</formula>
    </cfRule>
  </conditionalFormatting>
  <dataValidations count="2">
    <dataValidation type="list" allowBlank="1" showInputMessage="1" showErrorMessage="1" sqref="K9:K20" xr:uid="{1CC39EFD-540A-4CF3-8126-8B6C08257C51}">
      <formula1>"有,無"</formula1>
    </dataValidation>
    <dataValidation type="list" allowBlank="1" showInputMessage="1" showErrorMessage="1" sqref="I6 K6" xr:uid="{F7272239-3D98-42B9-B301-D762932966B7}">
      <formula1>"あり,なし"</formula1>
    </dataValidation>
  </dataValidations>
  <printOptions horizontalCentered="1"/>
  <pageMargins left="0.59055118110236215" right="0.59055118110236215" top="0.59055118110236215" bottom="0.59055118110236215" header="0.39370078740157483" footer="0.27559055118110237"/>
  <pageSetup paperSize="9" scale="35"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17572689-FEBF-4F36-A5ED-35E4755EBD6A}">
          <x14:formula1>
            <xm:f>'(参考)諸謝金・宿泊費'!$I$2:$BC$2</xm:f>
          </x14:formula1>
          <xm:sqref>I9:I20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FE08D-21BB-4EAE-B7EF-A5BCC6AA8ED6}">
  <sheetPr>
    <tabColor rgb="FFFFFF00"/>
  </sheetPr>
  <dimension ref="A1:AI43"/>
  <sheetViews>
    <sheetView view="pageBreakPreview" zoomScaleNormal="100" zoomScaleSheetLayoutView="100" workbookViewId="0">
      <selection sqref="A1:AI1"/>
    </sheetView>
  </sheetViews>
  <sheetFormatPr defaultColWidth="2.42578125" defaultRowHeight="18.75"/>
  <cols>
    <col min="1" max="16384" width="2.42578125" style="133"/>
  </cols>
  <sheetData>
    <row r="1" spans="1:35" ht="15" customHeight="1">
      <c r="A1" s="237" t="s">
        <v>0</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row>
    <row r="2" spans="1:35" ht="15" customHeight="1">
      <c r="A2" s="237" t="s">
        <v>1</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row>
    <row r="3" spans="1:35" ht="15" customHeight="1">
      <c r="A3" s="238" t="s">
        <v>114</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row>
    <row r="7" spans="1:35" ht="16.5" customHeight="1">
      <c r="A7" s="239" t="s">
        <v>115</v>
      </c>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row>
    <row r="8" spans="1:35" ht="16.5" customHeight="1">
      <c r="A8" s="239"/>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row>
    <row r="9" spans="1:35" ht="16.5" customHeight="1">
      <c r="A9" s="239"/>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row>
    <row r="11" spans="1:35" ht="15" customHeight="1">
      <c r="T11" s="240" t="s">
        <v>116</v>
      </c>
      <c r="U11" s="240"/>
      <c r="V11" s="240"/>
    </row>
    <row r="12" spans="1:35" ht="15" customHeight="1">
      <c r="R12" s="134"/>
      <c r="S12" s="134"/>
      <c r="T12" s="134"/>
      <c r="U12" s="236" t="str">
        <f>IF([1]報告書!U6="","",[1]報告書!U6)</f>
        <v/>
      </c>
      <c r="V12" s="236"/>
      <c r="W12" s="236"/>
      <c r="X12" s="236"/>
      <c r="Y12" s="236"/>
      <c r="Z12" s="236"/>
      <c r="AA12" s="236"/>
      <c r="AB12" s="236"/>
      <c r="AC12" s="236"/>
      <c r="AD12" s="236"/>
      <c r="AE12" s="236"/>
      <c r="AF12" s="236"/>
      <c r="AG12" s="236"/>
      <c r="AH12" s="236"/>
    </row>
    <row r="13" spans="1:35" ht="15" customHeight="1">
      <c r="R13" s="134"/>
      <c r="S13" s="134"/>
      <c r="T13" s="134"/>
      <c r="U13" s="236"/>
      <c r="V13" s="236"/>
      <c r="W13" s="236"/>
      <c r="X13" s="236"/>
      <c r="Y13" s="236"/>
      <c r="Z13" s="236"/>
      <c r="AA13" s="236"/>
      <c r="AB13" s="236"/>
      <c r="AC13" s="236"/>
      <c r="AD13" s="236"/>
      <c r="AE13" s="236"/>
      <c r="AF13" s="236"/>
      <c r="AG13" s="236"/>
      <c r="AH13" s="236"/>
    </row>
    <row r="14" spans="1:35" ht="15" customHeight="1">
      <c r="R14" s="134"/>
      <c r="S14" s="134"/>
      <c r="T14" s="134"/>
      <c r="U14" s="236" t="str">
        <f>IF([1]報告書!U8="","",[1]報告書!U8)</f>
        <v/>
      </c>
      <c r="V14" s="236"/>
      <c r="W14" s="236"/>
      <c r="X14" s="236"/>
      <c r="Y14" s="236"/>
      <c r="Z14" s="236"/>
      <c r="AA14" s="236"/>
      <c r="AB14" s="236"/>
      <c r="AC14" s="236"/>
      <c r="AD14" s="236"/>
      <c r="AE14" s="236"/>
      <c r="AF14" s="236"/>
      <c r="AG14" s="236"/>
      <c r="AH14" s="236"/>
    </row>
    <row r="18" spans="2:34" ht="15" customHeight="1">
      <c r="B18" s="247" t="s">
        <v>117</v>
      </c>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row>
    <row r="19" spans="2:34" ht="15" customHeight="1">
      <c r="B19" s="247"/>
      <c r="C19" s="247"/>
      <c r="D19" s="247"/>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row>
    <row r="20" spans="2:34" ht="15" customHeight="1">
      <c r="B20" s="247"/>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row>
    <row r="21" spans="2:34" ht="15" customHeight="1">
      <c r="B21" s="247"/>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row>
    <row r="22" spans="2:34" ht="15" customHeight="1">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row>
    <row r="23" spans="2:34" ht="15" customHeight="1">
      <c r="B23" s="247"/>
      <c r="C23" s="247"/>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7"/>
      <c r="AH23" s="247"/>
    </row>
    <row r="24" spans="2:34" ht="15" customHeight="1">
      <c r="B24" s="247"/>
      <c r="C24" s="247"/>
      <c r="D24" s="247"/>
      <c r="E24" s="247"/>
      <c r="F24" s="247"/>
      <c r="G24" s="247"/>
      <c r="H24" s="247"/>
      <c r="I24" s="247"/>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row>
    <row r="40" spans="1:35" ht="30.75" customHeight="1">
      <c r="A40" s="241" t="s">
        <v>118</v>
      </c>
      <c r="B40" s="241"/>
      <c r="C40" s="241"/>
      <c r="D40" s="242" t="s">
        <v>119</v>
      </c>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row>
    <row r="41" spans="1:35" ht="13.5" customHeight="1">
      <c r="A41" s="241" t="s">
        <v>120</v>
      </c>
      <c r="B41" s="241"/>
      <c r="C41" s="241"/>
      <c r="D41" s="242" t="s">
        <v>121</v>
      </c>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row>
    <row r="42" spans="1:35" ht="15" customHeight="1">
      <c r="A42" s="135"/>
      <c r="B42" s="135"/>
      <c r="C42" s="135"/>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row>
    <row r="43" spans="1:35" ht="15" customHeight="1">
      <c r="A43" s="136"/>
    </row>
  </sheetData>
  <sheetProtection sheet="1" objects="1" scenarios="1"/>
  <protectedRanges>
    <protectedRange sqref="A18:XFD24" name="範囲1"/>
  </protectedRanges>
  <mergeCells count="12">
    <mergeCell ref="U14:AH14"/>
    <mergeCell ref="B18:AH24"/>
    <mergeCell ref="A40:C40"/>
    <mergeCell ref="D40:AI40"/>
    <mergeCell ref="A41:C41"/>
    <mergeCell ref="D41:AI42"/>
    <mergeCell ref="U12:AH13"/>
    <mergeCell ref="A1:AI1"/>
    <mergeCell ref="A2:AI2"/>
    <mergeCell ref="A3:AI3"/>
    <mergeCell ref="A7:AI9"/>
    <mergeCell ref="T11:V11"/>
  </mergeCells>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tabColor theme="0" tint="-0.499984740745262"/>
    <pageSetUpPr fitToPage="1"/>
  </sheetPr>
  <dimension ref="A1:BC25"/>
  <sheetViews>
    <sheetView view="pageBreakPreview" zoomScale="70" zoomScaleNormal="115" zoomScaleSheetLayoutView="70" workbookViewId="0">
      <selection activeCell="F8" sqref="F8"/>
    </sheetView>
  </sheetViews>
  <sheetFormatPr defaultColWidth="9" defaultRowHeight="18.75"/>
  <cols>
    <col min="1" max="1" width="9" style="2" bestFit="1" customWidth="1"/>
    <col min="2" max="2" width="25.42578125" style="2" bestFit="1" customWidth="1"/>
    <col min="3" max="3" width="5.28515625" style="8" bestFit="1" customWidth="1"/>
    <col min="4" max="4" width="7.140625" style="2" bestFit="1" customWidth="1"/>
    <col min="5" max="55" width="7.140625" style="2" customWidth="1"/>
    <col min="56" max="16384" width="9" style="2"/>
  </cols>
  <sheetData>
    <row r="1" spans="1:55">
      <c r="A1" s="244" t="s">
        <v>122</v>
      </c>
      <c r="B1" s="244" t="s">
        <v>123</v>
      </c>
      <c r="C1" s="244" t="s">
        <v>124</v>
      </c>
      <c r="D1" s="244" t="s">
        <v>125</v>
      </c>
      <c r="E1" s="243" t="s">
        <v>126</v>
      </c>
      <c r="F1" s="243"/>
      <c r="G1" s="243"/>
      <c r="H1" s="243"/>
      <c r="I1" s="243" t="s">
        <v>127</v>
      </c>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A1" s="243"/>
      <c r="BB1" s="243"/>
      <c r="BC1" s="243"/>
    </row>
    <row r="2" spans="1:55">
      <c r="A2" s="244"/>
      <c r="B2" s="244"/>
      <c r="C2" s="244"/>
      <c r="D2" s="244"/>
      <c r="E2" s="1" t="s">
        <v>128</v>
      </c>
      <c r="F2" s="1" t="s">
        <v>129</v>
      </c>
      <c r="G2" s="1" t="s">
        <v>130</v>
      </c>
      <c r="H2" s="1" t="s">
        <v>131</v>
      </c>
      <c r="I2" s="1" t="s">
        <v>132</v>
      </c>
      <c r="J2" s="1" t="s">
        <v>133</v>
      </c>
      <c r="K2" s="1" t="s">
        <v>134</v>
      </c>
      <c r="L2" s="1" t="s">
        <v>135</v>
      </c>
      <c r="M2" s="1" t="s">
        <v>136</v>
      </c>
      <c r="N2" s="1" t="s">
        <v>100</v>
      </c>
      <c r="O2" s="1" t="s">
        <v>137</v>
      </c>
      <c r="P2" s="1" t="s">
        <v>138</v>
      </c>
      <c r="Q2" s="1" t="s">
        <v>139</v>
      </c>
      <c r="R2" s="1" t="s">
        <v>140</v>
      </c>
      <c r="S2" s="1" t="s">
        <v>141</v>
      </c>
      <c r="T2" s="1" t="s">
        <v>142</v>
      </c>
      <c r="U2" s="1" t="s">
        <v>143</v>
      </c>
      <c r="V2" s="1" t="s">
        <v>144</v>
      </c>
      <c r="W2" s="1" t="s">
        <v>145</v>
      </c>
      <c r="X2" s="1" t="s">
        <v>146</v>
      </c>
      <c r="Y2" s="1" t="s">
        <v>147</v>
      </c>
      <c r="Z2" s="1" t="s">
        <v>148</v>
      </c>
      <c r="AA2" s="1" t="s">
        <v>149</v>
      </c>
      <c r="AB2" s="1" t="s">
        <v>150</v>
      </c>
      <c r="AC2" s="1" t="s">
        <v>151</v>
      </c>
      <c r="AD2" s="1" t="s">
        <v>152</v>
      </c>
      <c r="AE2" s="1" t="s">
        <v>153</v>
      </c>
      <c r="AF2" s="1" t="s">
        <v>154</v>
      </c>
      <c r="AG2" s="1" t="s">
        <v>155</v>
      </c>
      <c r="AH2" s="1" t="s">
        <v>156</v>
      </c>
      <c r="AI2" s="1" t="s">
        <v>157</v>
      </c>
      <c r="AJ2" s="1" t="s">
        <v>158</v>
      </c>
      <c r="AK2" s="1" t="s">
        <v>159</v>
      </c>
      <c r="AL2" s="1" t="s">
        <v>160</v>
      </c>
      <c r="AM2" s="1" t="s">
        <v>161</v>
      </c>
      <c r="AN2" s="1" t="s">
        <v>162</v>
      </c>
      <c r="AO2" s="1" t="s">
        <v>163</v>
      </c>
      <c r="AP2" s="1" t="s">
        <v>164</v>
      </c>
      <c r="AQ2" s="1" t="s">
        <v>165</v>
      </c>
      <c r="AR2" s="1" t="s">
        <v>166</v>
      </c>
      <c r="AS2" s="1" t="s">
        <v>167</v>
      </c>
      <c r="AT2" s="1" t="s">
        <v>168</v>
      </c>
      <c r="AU2" s="1" t="s">
        <v>169</v>
      </c>
      <c r="AV2" s="1" t="s">
        <v>170</v>
      </c>
      <c r="AW2" s="1" t="s">
        <v>171</v>
      </c>
      <c r="AX2" s="1" t="s">
        <v>172</v>
      </c>
      <c r="AY2" s="1" t="s">
        <v>173</v>
      </c>
      <c r="AZ2" s="1" t="s">
        <v>174</v>
      </c>
      <c r="BA2" s="1" t="s">
        <v>175</v>
      </c>
      <c r="BB2" s="1" t="s">
        <v>176</v>
      </c>
      <c r="BC2" s="1" t="s">
        <v>177</v>
      </c>
    </row>
    <row r="3" spans="1:55">
      <c r="A3" s="244" t="s">
        <v>178</v>
      </c>
      <c r="B3" s="3" t="s">
        <v>179</v>
      </c>
      <c r="C3" s="1" t="s">
        <v>180</v>
      </c>
      <c r="D3" s="4">
        <v>8700</v>
      </c>
      <c r="E3" s="105">
        <v>2400</v>
      </c>
      <c r="F3" s="105">
        <v>1600</v>
      </c>
      <c r="G3" s="105">
        <v>1600</v>
      </c>
      <c r="H3" s="105">
        <v>800</v>
      </c>
      <c r="I3" s="105">
        <v>18000</v>
      </c>
      <c r="J3" s="105">
        <v>15000</v>
      </c>
      <c r="K3" s="105">
        <v>13000</v>
      </c>
      <c r="L3" s="105">
        <v>14000</v>
      </c>
      <c r="M3" s="105">
        <v>15000</v>
      </c>
      <c r="N3" s="105">
        <v>14000</v>
      </c>
      <c r="O3" s="105">
        <v>11000</v>
      </c>
      <c r="P3" s="105">
        <v>15000</v>
      </c>
      <c r="Q3" s="105">
        <v>14000</v>
      </c>
      <c r="R3" s="105">
        <v>14000</v>
      </c>
      <c r="S3" s="105">
        <v>27000</v>
      </c>
      <c r="T3" s="105">
        <v>24000</v>
      </c>
      <c r="U3" s="105">
        <v>27000</v>
      </c>
      <c r="V3" s="105">
        <v>22000</v>
      </c>
      <c r="W3" s="105">
        <v>22000</v>
      </c>
      <c r="X3" s="105">
        <v>15000</v>
      </c>
      <c r="Y3" s="105">
        <v>13000</v>
      </c>
      <c r="Z3" s="105">
        <v>14000</v>
      </c>
      <c r="AA3" s="105">
        <v>17000</v>
      </c>
      <c r="AB3" s="105">
        <v>15000</v>
      </c>
      <c r="AC3" s="105">
        <v>18000</v>
      </c>
      <c r="AD3" s="105">
        <v>13000</v>
      </c>
      <c r="AE3" s="105">
        <v>15000</v>
      </c>
      <c r="AF3" s="105">
        <v>13000</v>
      </c>
      <c r="AG3" s="105">
        <v>15000</v>
      </c>
      <c r="AH3" s="105">
        <v>27000</v>
      </c>
      <c r="AI3" s="105">
        <v>18000</v>
      </c>
      <c r="AJ3" s="105">
        <v>17000</v>
      </c>
      <c r="AK3" s="105">
        <v>15000</v>
      </c>
      <c r="AL3" s="105">
        <v>15000</v>
      </c>
      <c r="AM3" s="105">
        <v>11000</v>
      </c>
      <c r="AN3" s="105">
        <v>13000</v>
      </c>
      <c r="AO3" s="105">
        <v>14000</v>
      </c>
      <c r="AP3" s="105">
        <v>18000</v>
      </c>
      <c r="AQ3" s="105">
        <v>11000</v>
      </c>
      <c r="AR3" s="105">
        <v>14000</v>
      </c>
      <c r="AS3" s="105">
        <v>21000</v>
      </c>
      <c r="AT3" s="105">
        <v>14000</v>
      </c>
      <c r="AU3" s="105">
        <v>15000</v>
      </c>
      <c r="AV3" s="105">
        <v>25000</v>
      </c>
      <c r="AW3" s="105">
        <v>15000</v>
      </c>
      <c r="AX3" s="105">
        <v>15000</v>
      </c>
      <c r="AY3" s="105">
        <v>20000</v>
      </c>
      <c r="AZ3" s="105">
        <v>15000</v>
      </c>
      <c r="BA3" s="105">
        <v>17000</v>
      </c>
      <c r="BB3" s="105">
        <v>17000</v>
      </c>
      <c r="BC3" s="105">
        <v>15000</v>
      </c>
    </row>
    <row r="4" spans="1:55">
      <c r="A4" s="244"/>
      <c r="B4" s="3" t="s">
        <v>181</v>
      </c>
      <c r="C4" s="1" t="s">
        <v>182</v>
      </c>
      <c r="D4" s="4">
        <v>10200</v>
      </c>
      <c r="E4" s="105">
        <v>2400</v>
      </c>
      <c r="F4" s="105">
        <v>1600</v>
      </c>
      <c r="G4" s="105">
        <v>1600</v>
      </c>
      <c r="H4" s="105">
        <v>800</v>
      </c>
      <c r="I4" s="105">
        <v>18000</v>
      </c>
      <c r="J4" s="105">
        <v>15000</v>
      </c>
      <c r="K4" s="105">
        <v>13000</v>
      </c>
      <c r="L4" s="105">
        <v>14000</v>
      </c>
      <c r="M4" s="105">
        <v>15000</v>
      </c>
      <c r="N4" s="105">
        <v>14000</v>
      </c>
      <c r="O4" s="105">
        <v>11000</v>
      </c>
      <c r="P4" s="105">
        <v>15000</v>
      </c>
      <c r="Q4" s="105">
        <v>14000</v>
      </c>
      <c r="R4" s="105">
        <v>14000</v>
      </c>
      <c r="S4" s="105">
        <v>27000</v>
      </c>
      <c r="T4" s="105">
        <v>24000</v>
      </c>
      <c r="U4" s="105">
        <v>27000</v>
      </c>
      <c r="V4" s="105">
        <v>22000</v>
      </c>
      <c r="W4" s="105">
        <v>22000</v>
      </c>
      <c r="X4" s="105">
        <v>15000</v>
      </c>
      <c r="Y4" s="105">
        <v>13000</v>
      </c>
      <c r="Z4" s="105">
        <v>14000</v>
      </c>
      <c r="AA4" s="105">
        <v>17000</v>
      </c>
      <c r="AB4" s="105">
        <v>15000</v>
      </c>
      <c r="AC4" s="105">
        <v>18000</v>
      </c>
      <c r="AD4" s="105">
        <v>13000</v>
      </c>
      <c r="AE4" s="105">
        <v>15000</v>
      </c>
      <c r="AF4" s="105">
        <v>13000</v>
      </c>
      <c r="AG4" s="105">
        <v>15000</v>
      </c>
      <c r="AH4" s="105">
        <v>27000</v>
      </c>
      <c r="AI4" s="105">
        <v>18000</v>
      </c>
      <c r="AJ4" s="105">
        <v>17000</v>
      </c>
      <c r="AK4" s="105">
        <v>15000</v>
      </c>
      <c r="AL4" s="105">
        <v>15000</v>
      </c>
      <c r="AM4" s="105">
        <v>11000</v>
      </c>
      <c r="AN4" s="105">
        <v>13000</v>
      </c>
      <c r="AO4" s="105">
        <v>14000</v>
      </c>
      <c r="AP4" s="105">
        <v>18000</v>
      </c>
      <c r="AQ4" s="105">
        <v>11000</v>
      </c>
      <c r="AR4" s="105">
        <v>14000</v>
      </c>
      <c r="AS4" s="105">
        <v>21000</v>
      </c>
      <c r="AT4" s="105">
        <v>14000</v>
      </c>
      <c r="AU4" s="105">
        <v>15000</v>
      </c>
      <c r="AV4" s="105">
        <v>25000</v>
      </c>
      <c r="AW4" s="105">
        <v>15000</v>
      </c>
      <c r="AX4" s="105">
        <v>15000</v>
      </c>
      <c r="AY4" s="105">
        <v>20000</v>
      </c>
      <c r="AZ4" s="105">
        <v>15000</v>
      </c>
      <c r="BA4" s="105">
        <v>17000</v>
      </c>
      <c r="BB4" s="105">
        <v>17000</v>
      </c>
      <c r="BC4" s="105">
        <v>15000</v>
      </c>
    </row>
    <row r="5" spans="1:55">
      <c r="A5" s="244"/>
      <c r="B5" s="3" t="s">
        <v>183</v>
      </c>
      <c r="C5" s="1" t="s">
        <v>184</v>
      </c>
      <c r="D5" s="4">
        <v>9300</v>
      </c>
      <c r="E5" s="105">
        <v>2400</v>
      </c>
      <c r="F5" s="105">
        <v>1600</v>
      </c>
      <c r="G5" s="105">
        <v>1600</v>
      </c>
      <c r="H5" s="105">
        <v>800</v>
      </c>
      <c r="I5" s="105">
        <v>18000</v>
      </c>
      <c r="J5" s="105">
        <v>15000</v>
      </c>
      <c r="K5" s="105">
        <v>13000</v>
      </c>
      <c r="L5" s="105">
        <v>14000</v>
      </c>
      <c r="M5" s="105">
        <v>15000</v>
      </c>
      <c r="N5" s="105">
        <v>14000</v>
      </c>
      <c r="O5" s="105">
        <v>11000</v>
      </c>
      <c r="P5" s="105">
        <v>15000</v>
      </c>
      <c r="Q5" s="105">
        <v>14000</v>
      </c>
      <c r="R5" s="105">
        <v>14000</v>
      </c>
      <c r="S5" s="105">
        <v>27000</v>
      </c>
      <c r="T5" s="105">
        <v>24000</v>
      </c>
      <c r="U5" s="105">
        <v>27000</v>
      </c>
      <c r="V5" s="105">
        <v>22000</v>
      </c>
      <c r="W5" s="105">
        <v>22000</v>
      </c>
      <c r="X5" s="105">
        <v>15000</v>
      </c>
      <c r="Y5" s="105">
        <v>13000</v>
      </c>
      <c r="Z5" s="105">
        <v>14000</v>
      </c>
      <c r="AA5" s="105">
        <v>17000</v>
      </c>
      <c r="AB5" s="105">
        <v>15000</v>
      </c>
      <c r="AC5" s="105">
        <v>18000</v>
      </c>
      <c r="AD5" s="105">
        <v>13000</v>
      </c>
      <c r="AE5" s="105">
        <v>15000</v>
      </c>
      <c r="AF5" s="105">
        <v>13000</v>
      </c>
      <c r="AG5" s="105">
        <v>15000</v>
      </c>
      <c r="AH5" s="105">
        <v>27000</v>
      </c>
      <c r="AI5" s="105">
        <v>18000</v>
      </c>
      <c r="AJ5" s="105">
        <v>17000</v>
      </c>
      <c r="AK5" s="105">
        <v>15000</v>
      </c>
      <c r="AL5" s="105">
        <v>15000</v>
      </c>
      <c r="AM5" s="105">
        <v>11000</v>
      </c>
      <c r="AN5" s="105">
        <v>13000</v>
      </c>
      <c r="AO5" s="105">
        <v>14000</v>
      </c>
      <c r="AP5" s="105">
        <v>18000</v>
      </c>
      <c r="AQ5" s="105">
        <v>11000</v>
      </c>
      <c r="AR5" s="105">
        <v>14000</v>
      </c>
      <c r="AS5" s="105">
        <v>21000</v>
      </c>
      <c r="AT5" s="105">
        <v>14000</v>
      </c>
      <c r="AU5" s="105">
        <v>15000</v>
      </c>
      <c r="AV5" s="105">
        <v>25000</v>
      </c>
      <c r="AW5" s="105">
        <v>15000</v>
      </c>
      <c r="AX5" s="105">
        <v>15000</v>
      </c>
      <c r="AY5" s="105">
        <v>20000</v>
      </c>
      <c r="AZ5" s="105">
        <v>15000</v>
      </c>
      <c r="BA5" s="105">
        <v>17000</v>
      </c>
      <c r="BB5" s="105">
        <v>17000</v>
      </c>
      <c r="BC5" s="105">
        <v>15000</v>
      </c>
    </row>
    <row r="6" spans="1:55">
      <c r="A6" s="244"/>
      <c r="B6" s="3" t="s">
        <v>185</v>
      </c>
      <c r="C6" s="1" t="s">
        <v>186</v>
      </c>
      <c r="D6" s="4">
        <v>11500</v>
      </c>
      <c r="E6" s="105">
        <v>2400</v>
      </c>
      <c r="F6" s="105">
        <v>1600</v>
      </c>
      <c r="G6" s="105">
        <v>1600</v>
      </c>
      <c r="H6" s="105">
        <v>800</v>
      </c>
      <c r="I6" s="105">
        <v>18000</v>
      </c>
      <c r="J6" s="105">
        <v>15000</v>
      </c>
      <c r="K6" s="105">
        <v>13000</v>
      </c>
      <c r="L6" s="105">
        <v>14000</v>
      </c>
      <c r="M6" s="105">
        <v>15000</v>
      </c>
      <c r="N6" s="105">
        <v>14000</v>
      </c>
      <c r="O6" s="105">
        <v>11000</v>
      </c>
      <c r="P6" s="105">
        <v>15000</v>
      </c>
      <c r="Q6" s="105">
        <v>14000</v>
      </c>
      <c r="R6" s="105">
        <v>14000</v>
      </c>
      <c r="S6" s="105">
        <v>27000</v>
      </c>
      <c r="T6" s="105">
        <v>24000</v>
      </c>
      <c r="U6" s="105">
        <v>27000</v>
      </c>
      <c r="V6" s="105">
        <v>22000</v>
      </c>
      <c r="W6" s="105">
        <v>22000</v>
      </c>
      <c r="X6" s="105">
        <v>15000</v>
      </c>
      <c r="Y6" s="105">
        <v>13000</v>
      </c>
      <c r="Z6" s="105">
        <v>14000</v>
      </c>
      <c r="AA6" s="105">
        <v>17000</v>
      </c>
      <c r="AB6" s="105">
        <v>15000</v>
      </c>
      <c r="AC6" s="105">
        <v>18000</v>
      </c>
      <c r="AD6" s="105">
        <v>13000</v>
      </c>
      <c r="AE6" s="105">
        <v>15000</v>
      </c>
      <c r="AF6" s="105">
        <v>13000</v>
      </c>
      <c r="AG6" s="105">
        <v>15000</v>
      </c>
      <c r="AH6" s="105">
        <v>27000</v>
      </c>
      <c r="AI6" s="105">
        <v>18000</v>
      </c>
      <c r="AJ6" s="105">
        <v>17000</v>
      </c>
      <c r="AK6" s="105">
        <v>15000</v>
      </c>
      <c r="AL6" s="105">
        <v>15000</v>
      </c>
      <c r="AM6" s="105">
        <v>11000</v>
      </c>
      <c r="AN6" s="105">
        <v>13000</v>
      </c>
      <c r="AO6" s="105">
        <v>14000</v>
      </c>
      <c r="AP6" s="105">
        <v>18000</v>
      </c>
      <c r="AQ6" s="105">
        <v>11000</v>
      </c>
      <c r="AR6" s="105">
        <v>14000</v>
      </c>
      <c r="AS6" s="105">
        <v>21000</v>
      </c>
      <c r="AT6" s="105">
        <v>14000</v>
      </c>
      <c r="AU6" s="105">
        <v>15000</v>
      </c>
      <c r="AV6" s="105">
        <v>25000</v>
      </c>
      <c r="AW6" s="105">
        <v>15000</v>
      </c>
      <c r="AX6" s="105">
        <v>15000</v>
      </c>
      <c r="AY6" s="105">
        <v>20000</v>
      </c>
      <c r="AZ6" s="105">
        <v>15000</v>
      </c>
      <c r="BA6" s="105">
        <v>17000</v>
      </c>
      <c r="BB6" s="105">
        <v>17000</v>
      </c>
      <c r="BC6" s="105">
        <v>15000</v>
      </c>
    </row>
    <row r="7" spans="1:55">
      <c r="A7" s="244"/>
      <c r="B7" s="3" t="s">
        <v>187</v>
      </c>
      <c r="C7" s="1" t="s">
        <v>182</v>
      </c>
      <c r="D7" s="4">
        <v>10200</v>
      </c>
      <c r="E7" s="105">
        <v>2400</v>
      </c>
      <c r="F7" s="105">
        <v>1600</v>
      </c>
      <c r="G7" s="105">
        <v>1600</v>
      </c>
      <c r="H7" s="105">
        <v>800</v>
      </c>
      <c r="I7" s="105">
        <v>18000</v>
      </c>
      <c r="J7" s="105">
        <v>15000</v>
      </c>
      <c r="K7" s="105">
        <v>13000</v>
      </c>
      <c r="L7" s="105">
        <v>14000</v>
      </c>
      <c r="M7" s="105">
        <v>15000</v>
      </c>
      <c r="N7" s="105">
        <v>14000</v>
      </c>
      <c r="O7" s="105">
        <v>11000</v>
      </c>
      <c r="P7" s="105">
        <v>15000</v>
      </c>
      <c r="Q7" s="105">
        <v>14000</v>
      </c>
      <c r="R7" s="105">
        <v>14000</v>
      </c>
      <c r="S7" s="105">
        <v>27000</v>
      </c>
      <c r="T7" s="105">
        <v>24000</v>
      </c>
      <c r="U7" s="105">
        <v>27000</v>
      </c>
      <c r="V7" s="105">
        <v>22000</v>
      </c>
      <c r="W7" s="105">
        <v>22000</v>
      </c>
      <c r="X7" s="105">
        <v>15000</v>
      </c>
      <c r="Y7" s="105">
        <v>13000</v>
      </c>
      <c r="Z7" s="105">
        <v>14000</v>
      </c>
      <c r="AA7" s="105">
        <v>17000</v>
      </c>
      <c r="AB7" s="105">
        <v>15000</v>
      </c>
      <c r="AC7" s="105">
        <v>18000</v>
      </c>
      <c r="AD7" s="105">
        <v>13000</v>
      </c>
      <c r="AE7" s="105">
        <v>15000</v>
      </c>
      <c r="AF7" s="105">
        <v>13000</v>
      </c>
      <c r="AG7" s="105">
        <v>15000</v>
      </c>
      <c r="AH7" s="105">
        <v>27000</v>
      </c>
      <c r="AI7" s="105">
        <v>18000</v>
      </c>
      <c r="AJ7" s="105">
        <v>17000</v>
      </c>
      <c r="AK7" s="105">
        <v>15000</v>
      </c>
      <c r="AL7" s="105">
        <v>15000</v>
      </c>
      <c r="AM7" s="105">
        <v>11000</v>
      </c>
      <c r="AN7" s="105">
        <v>13000</v>
      </c>
      <c r="AO7" s="105">
        <v>14000</v>
      </c>
      <c r="AP7" s="105">
        <v>18000</v>
      </c>
      <c r="AQ7" s="105">
        <v>11000</v>
      </c>
      <c r="AR7" s="105">
        <v>14000</v>
      </c>
      <c r="AS7" s="105">
        <v>21000</v>
      </c>
      <c r="AT7" s="105">
        <v>14000</v>
      </c>
      <c r="AU7" s="105">
        <v>15000</v>
      </c>
      <c r="AV7" s="105">
        <v>25000</v>
      </c>
      <c r="AW7" s="105">
        <v>15000</v>
      </c>
      <c r="AX7" s="105">
        <v>15000</v>
      </c>
      <c r="AY7" s="105">
        <v>20000</v>
      </c>
      <c r="AZ7" s="105">
        <v>15000</v>
      </c>
      <c r="BA7" s="105">
        <v>17000</v>
      </c>
      <c r="BB7" s="105">
        <v>17000</v>
      </c>
      <c r="BC7" s="105">
        <v>15000</v>
      </c>
    </row>
    <row r="8" spans="1:55">
      <c r="A8" s="244"/>
      <c r="B8" s="3" t="s">
        <v>188</v>
      </c>
      <c r="C8" s="1" t="s">
        <v>184</v>
      </c>
      <c r="D8" s="4">
        <v>9300</v>
      </c>
      <c r="E8" s="105">
        <v>2400</v>
      </c>
      <c r="F8" s="105">
        <v>1600</v>
      </c>
      <c r="G8" s="105">
        <v>1600</v>
      </c>
      <c r="H8" s="105">
        <v>800</v>
      </c>
      <c r="I8" s="105">
        <v>18000</v>
      </c>
      <c r="J8" s="105">
        <v>15000</v>
      </c>
      <c r="K8" s="105">
        <v>13000</v>
      </c>
      <c r="L8" s="105">
        <v>14000</v>
      </c>
      <c r="M8" s="105">
        <v>15000</v>
      </c>
      <c r="N8" s="105">
        <v>14000</v>
      </c>
      <c r="O8" s="105">
        <v>11000</v>
      </c>
      <c r="P8" s="105">
        <v>15000</v>
      </c>
      <c r="Q8" s="105">
        <v>14000</v>
      </c>
      <c r="R8" s="105">
        <v>14000</v>
      </c>
      <c r="S8" s="105">
        <v>27000</v>
      </c>
      <c r="T8" s="105">
        <v>24000</v>
      </c>
      <c r="U8" s="105">
        <v>27000</v>
      </c>
      <c r="V8" s="105">
        <v>22000</v>
      </c>
      <c r="W8" s="105">
        <v>22000</v>
      </c>
      <c r="X8" s="105">
        <v>15000</v>
      </c>
      <c r="Y8" s="105">
        <v>13000</v>
      </c>
      <c r="Z8" s="105">
        <v>14000</v>
      </c>
      <c r="AA8" s="105">
        <v>17000</v>
      </c>
      <c r="AB8" s="105">
        <v>15000</v>
      </c>
      <c r="AC8" s="105">
        <v>18000</v>
      </c>
      <c r="AD8" s="105">
        <v>13000</v>
      </c>
      <c r="AE8" s="105">
        <v>15000</v>
      </c>
      <c r="AF8" s="105">
        <v>13000</v>
      </c>
      <c r="AG8" s="105">
        <v>15000</v>
      </c>
      <c r="AH8" s="105">
        <v>27000</v>
      </c>
      <c r="AI8" s="105">
        <v>18000</v>
      </c>
      <c r="AJ8" s="105">
        <v>17000</v>
      </c>
      <c r="AK8" s="105">
        <v>15000</v>
      </c>
      <c r="AL8" s="105">
        <v>15000</v>
      </c>
      <c r="AM8" s="105">
        <v>11000</v>
      </c>
      <c r="AN8" s="105">
        <v>13000</v>
      </c>
      <c r="AO8" s="105">
        <v>14000</v>
      </c>
      <c r="AP8" s="105">
        <v>18000</v>
      </c>
      <c r="AQ8" s="105">
        <v>11000</v>
      </c>
      <c r="AR8" s="105">
        <v>14000</v>
      </c>
      <c r="AS8" s="105">
        <v>21000</v>
      </c>
      <c r="AT8" s="105">
        <v>14000</v>
      </c>
      <c r="AU8" s="105">
        <v>15000</v>
      </c>
      <c r="AV8" s="105">
        <v>25000</v>
      </c>
      <c r="AW8" s="105">
        <v>15000</v>
      </c>
      <c r="AX8" s="105">
        <v>15000</v>
      </c>
      <c r="AY8" s="105">
        <v>20000</v>
      </c>
      <c r="AZ8" s="105">
        <v>15000</v>
      </c>
      <c r="BA8" s="105">
        <v>17000</v>
      </c>
      <c r="BB8" s="105">
        <v>17000</v>
      </c>
      <c r="BC8" s="105">
        <v>15000</v>
      </c>
    </row>
    <row r="9" spans="1:55">
      <c r="A9" s="246" t="s">
        <v>189</v>
      </c>
      <c r="B9" s="5" t="s">
        <v>190</v>
      </c>
      <c r="C9" s="6" t="s">
        <v>191</v>
      </c>
      <c r="D9" s="7">
        <v>7000</v>
      </c>
      <c r="E9" s="106">
        <v>2400</v>
      </c>
      <c r="F9" s="106">
        <v>1600</v>
      </c>
      <c r="G9" s="106">
        <v>1600</v>
      </c>
      <c r="H9" s="106">
        <v>800</v>
      </c>
      <c r="I9" s="106">
        <v>13000</v>
      </c>
      <c r="J9" s="106">
        <v>11000</v>
      </c>
      <c r="K9" s="106">
        <v>9000</v>
      </c>
      <c r="L9" s="106">
        <v>10000</v>
      </c>
      <c r="M9" s="106">
        <v>11000</v>
      </c>
      <c r="N9" s="106">
        <v>10000</v>
      </c>
      <c r="O9" s="106">
        <v>8000</v>
      </c>
      <c r="P9" s="106">
        <v>11000</v>
      </c>
      <c r="Q9" s="106">
        <v>10000</v>
      </c>
      <c r="R9" s="106">
        <v>10000</v>
      </c>
      <c r="S9" s="106">
        <v>19000</v>
      </c>
      <c r="T9" s="106">
        <v>17000</v>
      </c>
      <c r="U9" s="106">
        <v>19000</v>
      </c>
      <c r="V9" s="106">
        <v>16000</v>
      </c>
      <c r="W9" s="106">
        <v>16000</v>
      </c>
      <c r="X9" s="106">
        <v>11000</v>
      </c>
      <c r="Y9" s="106">
        <v>9000</v>
      </c>
      <c r="Z9" s="106">
        <v>10000</v>
      </c>
      <c r="AA9" s="106">
        <v>12000</v>
      </c>
      <c r="AB9" s="106">
        <v>11000</v>
      </c>
      <c r="AC9" s="106">
        <v>13000</v>
      </c>
      <c r="AD9" s="106">
        <v>9000</v>
      </c>
      <c r="AE9" s="106">
        <v>11000</v>
      </c>
      <c r="AF9" s="106">
        <v>9000</v>
      </c>
      <c r="AG9" s="106">
        <v>11000</v>
      </c>
      <c r="AH9" s="106">
        <v>19000</v>
      </c>
      <c r="AI9" s="106">
        <v>13000</v>
      </c>
      <c r="AJ9" s="106">
        <v>12000</v>
      </c>
      <c r="AK9" s="106">
        <v>11000</v>
      </c>
      <c r="AL9" s="106">
        <v>11000</v>
      </c>
      <c r="AM9" s="106">
        <v>8000</v>
      </c>
      <c r="AN9" s="106">
        <v>9000</v>
      </c>
      <c r="AO9" s="106">
        <v>10000</v>
      </c>
      <c r="AP9" s="106">
        <v>13000</v>
      </c>
      <c r="AQ9" s="106">
        <v>8000</v>
      </c>
      <c r="AR9" s="106">
        <v>10000</v>
      </c>
      <c r="AS9" s="106">
        <v>15000</v>
      </c>
      <c r="AT9" s="106">
        <v>10000</v>
      </c>
      <c r="AU9" s="106">
        <v>11000</v>
      </c>
      <c r="AV9" s="106">
        <v>18000</v>
      </c>
      <c r="AW9" s="106">
        <v>11000</v>
      </c>
      <c r="AX9" s="106">
        <v>11000</v>
      </c>
      <c r="AY9" s="106">
        <v>14000</v>
      </c>
      <c r="AZ9" s="106">
        <v>11000</v>
      </c>
      <c r="BA9" s="106">
        <v>12000</v>
      </c>
      <c r="BB9" s="106">
        <v>12000</v>
      </c>
      <c r="BC9" s="106">
        <v>11000</v>
      </c>
    </row>
    <row r="10" spans="1:55">
      <c r="A10" s="246"/>
      <c r="B10" s="5" t="s">
        <v>192</v>
      </c>
      <c r="C10" s="6" t="s">
        <v>193</v>
      </c>
      <c r="D10" s="7">
        <v>7900</v>
      </c>
      <c r="E10" s="106">
        <v>2400</v>
      </c>
      <c r="F10" s="106">
        <v>1600</v>
      </c>
      <c r="G10" s="106">
        <v>1600</v>
      </c>
      <c r="H10" s="106">
        <v>800</v>
      </c>
      <c r="I10" s="106">
        <v>13000</v>
      </c>
      <c r="J10" s="106">
        <v>11000</v>
      </c>
      <c r="K10" s="106">
        <v>9000</v>
      </c>
      <c r="L10" s="106">
        <v>10000</v>
      </c>
      <c r="M10" s="106">
        <v>11000</v>
      </c>
      <c r="N10" s="106">
        <v>10000</v>
      </c>
      <c r="O10" s="106">
        <v>8000</v>
      </c>
      <c r="P10" s="106">
        <v>11000</v>
      </c>
      <c r="Q10" s="106">
        <v>10000</v>
      </c>
      <c r="R10" s="106">
        <v>10000</v>
      </c>
      <c r="S10" s="106">
        <v>19000</v>
      </c>
      <c r="T10" s="106">
        <v>17000</v>
      </c>
      <c r="U10" s="106">
        <v>19000</v>
      </c>
      <c r="V10" s="106">
        <v>16000</v>
      </c>
      <c r="W10" s="106">
        <v>16000</v>
      </c>
      <c r="X10" s="106">
        <v>11000</v>
      </c>
      <c r="Y10" s="106">
        <v>9000</v>
      </c>
      <c r="Z10" s="106">
        <v>10000</v>
      </c>
      <c r="AA10" s="106">
        <v>12000</v>
      </c>
      <c r="AB10" s="106">
        <v>11000</v>
      </c>
      <c r="AC10" s="106">
        <v>13000</v>
      </c>
      <c r="AD10" s="106">
        <v>9000</v>
      </c>
      <c r="AE10" s="106">
        <v>11000</v>
      </c>
      <c r="AF10" s="106">
        <v>9000</v>
      </c>
      <c r="AG10" s="106">
        <v>11000</v>
      </c>
      <c r="AH10" s="106">
        <v>19000</v>
      </c>
      <c r="AI10" s="106">
        <v>13000</v>
      </c>
      <c r="AJ10" s="106">
        <v>12000</v>
      </c>
      <c r="AK10" s="106">
        <v>11000</v>
      </c>
      <c r="AL10" s="106">
        <v>11000</v>
      </c>
      <c r="AM10" s="106">
        <v>8000</v>
      </c>
      <c r="AN10" s="106">
        <v>9000</v>
      </c>
      <c r="AO10" s="106">
        <v>10000</v>
      </c>
      <c r="AP10" s="106">
        <v>13000</v>
      </c>
      <c r="AQ10" s="106">
        <v>8000</v>
      </c>
      <c r="AR10" s="106">
        <v>10000</v>
      </c>
      <c r="AS10" s="106">
        <v>15000</v>
      </c>
      <c r="AT10" s="106">
        <v>10000</v>
      </c>
      <c r="AU10" s="106">
        <v>11000</v>
      </c>
      <c r="AV10" s="106">
        <v>18000</v>
      </c>
      <c r="AW10" s="106">
        <v>11000</v>
      </c>
      <c r="AX10" s="106">
        <v>11000</v>
      </c>
      <c r="AY10" s="106">
        <v>14000</v>
      </c>
      <c r="AZ10" s="106">
        <v>11000</v>
      </c>
      <c r="BA10" s="106">
        <v>12000</v>
      </c>
      <c r="BB10" s="106">
        <v>12000</v>
      </c>
      <c r="BC10" s="106">
        <v>11000</v>
      </c>
    </row>
    <row r="11" spans="1:55">
      <c r="A11" s="246"/>
      <c r="B11" s="5" t="s">
        <v>194</v>
      </c>
      <c r="C11" s="6" t="s">
        <v>193</v>
      </c>
      <c r="D11" s="7">
        <v>7900</v>
      </c>
      <c r="E11" s="106">
        <v>2400</v>
      </c>
      <c r="F11" s="106">
        <v>1600</v>
      </c>
      <c r="G11" s="106">
        <v>1600</v>
      </c>
      <c r="H11" s="106">
        <v>800</v>
      </c>
      <c r="I11" s="106">
        <v>13000</v>
      </c>
      <c r="J11" s="106">
        <v>11000</v>
      </c>
      <c r="K11" s="106">
        <v>9000</v>
      </c>
      <c r="L11" s="106">
        <v>10000</v>
      </c>
      <c r="M11" s="106">
        <v>11000</v>
      </c>
      <c r="N11" s="106">
        <v>10000</v>
      </c>
      <c r="O11" s="106">
        <v>8000</v>
      </c>
      <c r="P11" s="106">
        <v>11000</v>
      </c>
      <c r="Q11" s="106">
        <v>10000</v>
      </c>
      <c r="R11" s="106">
        <v>10000</v>
      </c>
      <c r="S11" s="106">
        <v>19000</v>
      </c>
      <c r="T11" s="106">
        <v>17000</v>
      </c>
      <c r="U11" s="106">
        <v>19000</v>
      </c>
      <c r="V11" s="106">
        <v>16000</v>
      </c>
      <c r="W11" s="106">
        <v>16000</v>
      </c>
      <c r="X11" s="106">
        <v>11000</v>
      </c>
      <c r="Y11" s="106">
        <v>9000</v>
      </c>
      <c r="Z11" s="106">
        <v>10000</v>
      </c>
      <c r="AA11" s="106">
        <v>12000</v>
      </c>
      <c r="AB11" s="106">
        <v>11000</v>
      </c>
      <c r="AC11" s="106">
        <v>13000</v>
      </c>
      <c r="AD11" s="106">
        <v>9000</v>
      </c>
      <c r="AE11" s="106">
        <v>11000</v>
      </c>
      <c r="AF11" s="106">
        <v>9000</v>
      </c>
      <c r="AG11" s="106">
        <v>11000</v>
      </c>
      <c r="AH11" s="106">
        <v>19000</v>
      </c>
      <c r="AI11" s="106">
        <v>13000</v>
      </c>
      <c r="AJ11" s="106">
        <v>12000</v>
      </c>
      <c r="AK11" s="106">
        <v>11000</v>
      </c>
      <c r="AL11" s="106">
        <v>11000</v>
      </c>
      <c r="AM11" s="106">
        <v>8000</v>
      </c>
      <c r="AN11" s="106">
        <v>9000</v>
      </c>
      <c r="AO11" s="106">
        <v>10000</v>
      </c>
      <c r="AP11" s="106">
        <v>13000</v>
      </c>
      <c r="AQ11" s="106">
        <v>8000</v>
      </c>
      <c r="AR11" s="106">
        <v>10000</v>
      </c>
      <c r="AS11" s="106">
        <v>15000</v>
      </c>
      <c r="AT11" s="106">
        <v>10000</v>
      </c>
      <c r="AU11" s="106">
        <v>11000</v>
      </c>
      <c r="AV11" s="106">
        <v>18000</v>
      </c>
      <c r="AW11" s="106">
        <v>11000</v>
      </c>
      <c r="AX11" s="106">
        <v>11000</v>
      </c>
      <c r="AY11" s="106">
        <v>14000</v>
      </c>
      <c r="AZ11" s="106">
        <v>11000</v>
      </c>
      <c r="BA11" s="106">
        <v>12000</v>
      </c>
      <c r="BB11" s="106">
        <v>12000</v>
      </c>
      <c r="BC11" s="106">
        <v>11000</v>
      </c>
    </row>
    <row r="12" spans="1:55">
      <c r="A12" s="246"/>
      <c r="B12" s="5" t="s">
        <v>195</v>
      </c>
      <c r="C12" s="6" t="s">
        <v>193</v>
      </c>
      <c r="D12" s="7">
        <v>7900</v>
      </c>
      <c r="E12" s="106">
        <v>2400</v>
      </c>
      <c r="F12" s="106">
        <v>1600</v>
      </c>
      <c r="G12" s="106">
        <v>1600</v>
      </c>
      <c r="H12" s="106">
        <v>800</v>
      </c>
      <c r="I12" s="106">
        <v>13000</v>
      </c>
      <c r="J12" s="106">
        <v>11000</v>
      </c>
      <c r="K12" s="106">
        <v>9000</v>
      </c>
      <c r="L12" s="106">
        <v>10000</v>
      </c>
      <c r="M12" s="106">
        <v>11000</v>
      </c>
      <c r="N12" s="106">
        <v>10000</v>
      </c>
      <c r="O12" s="106">
        <v>8000</v>
      </c>
      <c r="P12" s="106">
        <v>11000</v>
      </c>
      <c r="Q12" s="106">
        <v>10000</v>
      </c>
      <c r="R12" s="106">
        <v>10000</v>
      </c>
      <c r="S12" s="106">
        <v>19000</v>
      </c>
      <c r="T12" s="106">
        <v>17000</v>
      </c>
      <c r="U12" s="106">
        <v>19000</v>
      </c>
      <c r="V12" s="106">
        <v>16000</v>
      </c>
      <c r="W12" s="106">
        <v>16000</v>
      </c>
      <c r="X12" s="106">
        <v>11000</v>
      </c>
      <c r="Y12" s="106">
        <v>9000</v>
      </c>
      <c r="Z12" s="106">
        <v>10000</v>
      </c>
      <c r="AA12" s="106">
        <v>12000</v>
      </c>
      <c r="AB12" s="106">
        <v>11000</v>
      </c>
      <c r="AC12" s="106">
        <v>13000</v>
      </c>
      <c r="AD12" s="106">
        <v>9000</v>
      </c>
      <c r="AE12" s="106">
        <v>11000</v>
      </c>
      <c r="AF12" s="106">
        <v>9000</v>
      </c>
      <c r="AG12" s="106">
        <v>11000</v>
      </c>
      <c r="AH12" s="106">
        <v>19000</v>
      </c>
      <c r="AI12" s="106">
        <v>13000</v>
      </c>
      <c r="AJ12" s="106">
        <v>12000</v>
      </c>
      <c r="AK12" s="106">
        <v>11000</v>
      </c>
      <c r="AL12" s="106">
        <v>11000</v>
      </c>
      <c r="AM12" s="106">
        <v>8000</v>
      </c>
      <c r="AN12" s="106">
        <v>9000</v>
      </c>
      <c r="AO12" s="106">
        <v>10000</v>
      </c>
      <c r="AP12" s="106">
        <v>13000</v>
      </c>
      <c r="AQ12" s="106">
        <v>8000</v>
      </c>
      <c r="AR12" s="106">
        <v>10000</v>
      </c>
      <c r="AS12" s="106">
        <v>15000</v>
      </c>
      <c r="AT12" s="106">
        <v>10000</v>
      </c>
      <c r="AU12" s="106">
        <v>11000</v>
      </c>
      <c r="AV12" s="106">
        <v>18000</v>
      </c>
      <c r="AW12" s="106">
        <v>11000</v>
      </c>
      <c r="AX12" s="106">
        <v>11000</v>
      </c>
      <c r="AY12" s="106">
        <v>14000</v>
      </c>
      <c r="AZ12" s="106">
        <v>11000</v>
      </c>
      <c r="BA12" s="106">
        <v>12000</v>
      </c>
      <c r="BB12" s="106">
        <v>12000</v>
      </c>
      <c r="BC12" s="106">
        <v>11000</v>
      </c>
    </row>
    <row r="13" spans="1:55">
      <c r="A13" s="246"/>
      <c r="B13" s="5" t="s">
        <v>196</v>
      </c>
      <c r="C13" s="6" t="s">
        <v>191</v>
      </c>
      <c r="D13" s="7">
        <v>7000</v>
      </c>
      <c r="E13" s="106">
        <v>2400</v>
      </c>
      <c r="F13" s="106">
        <v>1600</v>
      </c>
      <c r="G13" s="106">
        <v>1600</v>
      </c>
      <c r="H13" s="106">
        <v>800</v>
      </c>
      <c r="I13" s="106">
        <v>13000</v>
      </c>
      <c r="J13" s="106">
        <v>11000</v>
      </c>
      <c r="K13" s="106">
        <v>9000</v>
      </c>
      <c r="L13" s="106">
        <v>10000</v>
      </c>
      <c r="M13" s="106">
        <v>11000</v>
      </c>
      <c r="N13" s="106">
        <v>10000</v>
      </c>
      <c r="O13" s="106">
        <v>8000</v>
      </c>
      <c r="P13" s="106">
        <v>11000</v>
      </c>
      <c r="Q13" s="106">
        <v>10000</v>
      </c>
      <c r="R13" s="106">
        <v>10000</v>
      </c>
      <c r="S13" s="106">
        <v>19000</v>
      </c>
      <c r="T13" s="106">
        <v>17000</v>
      </c>
      <c r="U13" s="106">
        <v>19000</v>
      </c>
      <c r="V13" s="106">
        <v>16000</v>
      </c>
      <c r="W13" s="106">
        <v>16000</v>
      </c>
      <c r="X13" s="106">
        <v>11000</v>
      </c>
      <c r="Y13" s="106">
        <v>9000</v>
      </c>
      <c r="Z13" s="106">
        <v>10000</v>
      </c>
      <c r="AA13" s="106">
        <v>12000</v>
      </c>
      <c r="AB13" s="106">
        <v>11000</v>
      </c>
      <c r="AC13" s="106">
        <v>13000</v>
      </c>
      <c r="AD13" s="106">
        <v>9000</v>
      </c>
      <c r="AE13" s="106">
        <v>11000</v>
      </c>
      <c r="AF13" s="106">
        <v>9000</v>
      </c>
      <c r="AG13" s="106">
        <v>11000</v>
      </c>
      <c r="AH13" s="106">
        <v>19000</v>
      </c>
      <c r="AI13" s="106">
        <v>13000</v>
      </c>
      <c r="AJ13" s="106">
        <v>12000</v>
      </c>
      <c r="AK13" s="106">
        <v>11000</v>
      </c>
      <c r="AL13" s="106">
        <v>11000</v>
      </c>
      <c r="AM13" s="106">
        <v>8000</v>
      </c>
      <c r="AN13" s="106">
        <v>9000</v>
      </c>
      <c r="AO13" s="106">
        <v>10000</v>
      </c>
      <c r="AP13" s="106">
        <v>13000</v>
      </c>
      <c r="AQ13" s="106">
        <v>8000</v>
      </c>
      <c r="AR13" s="106">
        <v>10000</v>
      </c>
      <c r="AS13" s="106">
        <v>15000</v>
      </c>
      <c r="AT13" s="106">
        <v>10000</v>
      </c>
      <c r="AU13" s="106">
        <v>11000</v>
      </c>
      <c r="AV13" s="106">
        <v>18000</v>
      </c>
      <c r="AW13" s="106">
        <v>11000</v>
      </c>
      <c r="AX13" s="106">
        <v>11000</v>
      </c>
      <c r="AY13" s="106">
        <v>14000</v>
      </c>
      <c r="AZ13" s="106">
        <v>11000</v>
      </c>
      <c r="BA13" s="106">
        <v>12000</v>
      </c>
      <c r="BB13" s="106">
        <v>12000</v>
      </c>
      <c r="BC13" s="106">
        <v>11000</v>
      </c>
    </row>
    <row r="14" spans="1:55">
      <c r="A14" s="246"/>
      <c r="B14" s="5" t="s">
        <v>197</v>
      </c>
      <c r="C14" s="6" t="s">
        <v>193</v>
      </c>
      <c r="D14" s="7">
        <v>7900</v>
      </c>
      <c r="E14" s="106">
        <v>2400</v>
      </c>
      <c r="F14" s="106">
        <v>1600</v>
      </c>
      <c r="G14" s="106">
        <v>1600</v>
      </c>
      <c r="H14" s="106">
        <v>800</v>
      </c>
      <c r="I14" s="106">
        <v>13000</v>
      </c>
      <c r="J14" s="106">
        <v>11000</v>
      </c>
      <c r="K14" s="106">
        <v>9000</v>
      </c>
      <c r="L14" s="106">
        <v>10000</v>
      </c>
      <c r="M14" s="106">
        <v>11000</v>
      </c>
      <c r="N14" s="106">
        <v>10000</v>
      </c>
      <c r="O14" s="106">
        <v>8000</v>
      </c>
      <c r="P14" s="106">
        <v>11000</v>
      </c>
      <c r="Q14" s="106">
        <v>10000</v>
      </c>
      <c r="R14" s="106">
        <v>10000</v>
      </c>
      <c r="S14" s="106">
        <v>19000</v>
      </c>
      <c r="T14" s="106">
        <v>17000</v>
      </c>
      <c r="U14" s="106">
        <v>19000</v>
      </c>
      <c r="V14" s="106">
        <v>16000</v>
      </c>
      <c r="W14" s="106">
        <v>16000</v>
      </c>
      <c r="X14" s="106">
        <v>11000</v>
      </c>
      <c r="Y14" s="106">
        <v>9000</v>
      </c>
      <c r="Z14" s="106">
        <v>10000</v>
      </c>
      <c r="AA14" s="106">
        <v>12000</v>
      </c>
      <c r="AB14" s="106">
        <v>11000</v>
      </c>
      <c r="AC14" s="106">
        <v>13000</v>
      </c>
      <c r="AD14" s="106">
        <v>9000</v>
      </c>
      <c r="AE14" s="106">
        <v>11000</v>
      </c>
      <c r="AF14" s="106">
        <v>9000</v>
      </c>
      <c r="AG14" s="106">
        <v>11000</v>
      </c>
      <c r="AH14" s="106">
        <v>19000</v>
      </c>
      <c r="AI14" s="106">
        <v>13000</v>
      </c>
      <c r="AJ14" s="106">
        <v>12000</v>
      </c>
      <c r="AK14" s="106">
        <v>11000</v>
      </c>
      <c r="AL14" s="106">
        <v>11000</v>
      </c>
      <c r="AM14" s="106">
        <v>8000</v>
      </c>
      <c r="AN14" s="106">
        <v>9000</v>
      </c>
      <c r="AO14" s="106">
        <v>10000</v>
      </c>
      <c r="AP14" s="106">
        <v>13000</v>
      </c>
      <c r="AQ14" s="106">
        <v>8000</v>
      </c>
      <c r="AR14" s="106">
        <v>10000</v>
      </c>
      <c r="AS14" s="106">
        <v>15000</v>
      </c>
      <c r="AT14" s="106">
        <v>10000</v>
      </c>
      <c r="AU14" s="106">
        <v>11000</v>
      </c>
      <c r="AV14" s="106">
        <v>18000</v>
      </c>
      <c r="AW14" s="106">
        <v>11000</v>
      </c>
      <c r="AX14" s="106">
        <v>11000</v>
      </c>
      <c r="AY14" s="106">
        <v>14000</v>
      </c>
      <c r="AZ14" s="106">
        <v>11000</v>
      </c>
      <c r="BA14" s="106">
        <v>12000</v>
      </c>
      <c r="BB14" s="106">
        <v>12000</v>
      </c>
      <c r="BC14" s="106">
        <v>11000</v>
      </c>
    </row>
    <row r="15" spans="1:55">
      <c r="A15" s="246"/>
      <c r="B15" s="5" t="s">
        <v>198</v>
      </c>
      <c r="C15" s="6" t="s">
        <v>191</v>
      </c>
      <c r="D15" s="7">
        <v>7000</v>
      </c>
      <c r="E15" s="106">
        <v>2400</v>
      </c>
      <c r="F15" s="106">
        <v>1600</v>
      </c>
      <c r="G15" s="106">
        <v>1600</v>
      </c>
      <c r="H15" s="106">
        <v>800</v>
      </c>
      <c r="I15" s="106">
        <v>13000</v>
      </c>
      <c r="J15" s="106">
        <v>11000</v>
      </c>
      <c r="K15" s="106">
        <v>9000</v>
      </c>
      <c r="L15" s="106">
        <v>10000</v>
      </c>
      <c r="M15" s="106">
        <v>11000</v>
      </c>
      <c r="N15" s="106">
        <v>10000</v>
      </c>
      <c r="O15" s="106">
        <v>8000</v>
      </c>
      <c r="P15" s="106">
        <v>11000</v>
      </c>
      <c r="Q15" s="106">
        <v>10000</v>
      </c>
      <c r="R15" s="106">
        <v>10000</v>
      </c>
      <c r="S15" s="106">
        <v>19000</v>
      </c>
      <c r="T15" s="106">
        <v>17000</v>
      </c>
      <c r="U15" s="106">
        <v>19000</v>
      </c>
      <c r="V15" s="106">
        <v>16000</v>
      </c>
      <c r="W15" s="106">
        <v>16000</v>
      </c>
      <c r="X15" s="106">
        <v>11000</v>
      </c>
      <c r="Y15" s="106">
        <v>9000</v>
      </c>
      <c r="Z15" s="106">
        <v>10000</v>
      </c>
      <c r="AA15" s="106">
        <v>12000</v>
      </c>
      <c r="AB15" s="106">
        <v>11000</v>
      </c>
      <c r="AC15" s="106">
        <v>13000</v>
      </c>
      <c r="AD15" s="106">
        <v>9000</v>
      </c>
      <c r="AE15" s="106">
        <v>11000</v>
      </c>
      <c r="AF15" s="106">
        <v>9000</v>
      </c>
      <c r="AG15" s="106">
        <v>11000</v>
      </c>
      <c r="AH15" s="106">
        <v>19000</v>
      </c>
      <c r="AI15" s="106">
        <v>13000</v>
      </c>
      <c r="AJ15" s="106">
        <v>12000</v>
      </c>
      <c r="AK15" s="106">
        <v>11000</v>
      </c>
      <c r="AL15" s="106">
        <v>11000</v>
      </c>
      <c r="AM15" s="106">
        <v>8000</v>
      </c>
      <c r="AN15" s="106">
        <v>9000</v>
      </c>
      <c r="AO15" s="106">
        <v>10000</v>
      </c>
      <c r="AP15" s="106">
        <v>13000</v>
      </c>
      <c r="AQ15" s="106">
        <v>8000</v>
      </c>
      <c r="AR15" s="106">
        <v>10000</v>
      </c>
      <c r="AS15" s="106">
        <v>15000</v>
      </c>
      <c r="AT15" s="106">
        <v>10000</v>
      </c>
      <c r="AU15" s="106">
        <v>11000</v>
      </c>
      <c r="AV15" s="106">
        <v>18000</v>
      </c>
      <c r="AW15" s="106">
        <v>11000</v>
      </c>
      <c r="AX15" s="106">
        <v>11000</v>
      </c>
      <c r="AY15" s="106">
        <v>14000</v>
      </c>
      <c r="AZ15" s="106">
        <v>11000</v>
      </c>
      <c r="BA15" s="106">
        <v>12000</v>
      </c>
      <c r="BB15" s="106">
        <v>12000</v>
      </c>
      <c r="BC15" s="106">
        <v>11000</v>
      </c>
    </row>
    <row r="16" spans="1:55">
      <c r="A16" s="245" t="s">
        <v>199</v>
      </c>
      <c r="B16" s="3" t="s">
        <v>200</v>
      </c>
      <c r="C16" s="1" t="s">
        <v>201</v>
      </c>
      <c r="D16" s="4">
        <v>6000</v>
      </c>
      <c r="E16" s="105">
        <v>2400</v>
      </c>
      <c r="F16" s="105">
        <v>1600</v>
      </c>
      <c r="G16" s="105">
        <v>1600</v>
      </c>
      <c r="H16" s="105">
        <v>800</v>
      </c>
      <c r="I16" s="107">
        <v>13000</v>
      </c>
      <c r="J16" s="107">
        <v>11000</v>
      </c>
      <c r="K16" s="107">
        <v>9000</v>
      </c>
      <c r="L16" s="107">
        <v>10000</v>
      </c>
      <c r="M16" s="107">
        <v>11000</v>
      </c>
      <c r="N16" s="107">
        <v>10000</v>
      </c>
      <c r="O16" s="107">
        <v>8000</v>
      </c>
      <c r="P16" s="107">
        <v>11000</v>
      </c>
      <c r="Q16" s="107">
        <v>10000</v>
      </c>
      <c r="R16" s="107">
        <v>10000</v>
      </c>
      <c r="S16" s="107">
        <v>19000</v>
      </c>
      <c r="T16" s="107">
        <v>17000</v>
      </c>
      <c r="U16" s="107">
        <v>19000</v>
      </c>
      <c r="V16" s="107">
        <v>16000</v>
      </c>
      <c r="W16" s="107">
        <v>16000</v>
      </c>
      <c r="X16" s="107">
        <v>11000</v>
      </c>
      <c r="Y16" s="107">
        <v>9000</v>
      </c>
      <c r="Z16" s="107">
        <v>10000</v>
      </c>
      <c r="AA16" s="107">
        <v>12000</v>
      </c>
      <c r="AB16" s="107">
        <v>11000</v>
      </c>
      <c r="AC16" s="107">
        <v>13000</v>
      </c>
      <c r="AD16" s="107">
        <v>9000</v>
      </c>
      <c r="AE16" s="107">
        <v>11000</v>
      </c>
      <c r="AF16" s="107">
        <v>9000</v>
      </c>
      <c r="AG16" s="107">
        <v>11000</v>
      </c>
      <c r="AH16" s="107">
        <v>19000</v>
      </c>
      <c r="AI16" s="107">
        <v>13000</v>
      </c>
      <c r="AJ16" s="107">
        <v>12000</v>
      </c>
      <c r="AK16" s="107">
        <v>11000</v>
      </c>
      <c r="AL16" s="107">
        <v>11000</v>
      </c>
      <c r="AM16" s="107">
        <v>8000</v>
      </c>
      <c r="AN16" s="107">
        <v>9000</v>
      </c>
      <c r="AO16" s="107">
        <v>10000</v>
      </c>
      <c r="AP16" s="107">
        <v>13000</v>
      </c>
      <c r="AQ16" s="107">
        <v>8000</v>
      </c>
      <c r="AR16" s="107">
        <v>10000</v>
      </c>
      <c r="AS16" s="107">
        <v>15000</v>
      </c>
      <c r="AT16" s="107">
        <v>10000</v>
      </c>
      <c r="AU16" s="107">
        <v>11000</v>
      </c>
      <c r="AV16" s="107">
        <v>18000</v>
      </c>
      <c r="AW16" s="107">
        <v>11000</v>
      </c>
      <c r="AX16" s="107">
        <v>11000</v>
      </c>
      <c r="AY16" s="107">
        <v>14000</v>
      </c>
      <c r="AZ16" s="107">
        <v>11000</v>
      </c>
      <c r="BA16" s="107">
        <v>12000</v>
      </c>
      <c r="BB16" s="107">
        <v>12000</v>
      </c>
      <c r="BC16" s="107">
        <v>11000</v>
      </c>
    </row>
    <row r="17" spans="1:55">
      <c r="A17" s="244"/>
      <c r="B17" s="3" t="s">
        <v>202</v>
      </c>
      <c r="C17" s="1" t="s">
        <v>201</v>
      </c>
      <c r="D17" s="4">
        <v>6000</v>
      </c>
      <c r="E17" s="105">
        <v>2400</v>
      </c>
      <c r="F17" s="105">
        <v>1600</v>
      </c>
      <c r="G17" s="105">
        <v>1600</v>
      </c>
      <c r="H17" s="105">
        <v>800</v>
      </c>
      <c r="I17" s="107">
        <v>13000</v>
      </c>
      <c r="J17" s="107">
        <v>11000</v>
      </c>
      <c r="K17" s="107">
        <v>9000</v>
      </c>
      <c r="L17" s="107">
        <v>10000</v>
      </c>
      <c r="M17" s="107">
        <v>11000</v>
      </c>
      <c r="N17" s="107">
        <v>10000</v>
      </c>
      <c r="O17" s="107">
        <v>8000</v>
      </c>
      <c r="P17" s="107">
        <v>11000</v>
      </c>
      <c r="Q17" s="107">
        <v>10000</v>
      </c>
      <c r="R17" s="107">
        <v>10000</v>
      </c>
      <c r="S17" s="107">
        <v>19000</v>
      </c>
      <c r="T17" s="107">
        <v>17000</v>
      </c>
      <c r="U17" s="107">
        <v>19000</v>
      </c>
      <c r="V17" s="107">
        <v>16000</v>
      </c>
      <c r="W17" s="107">
        <v>16000</v>
      </c>
      <c r="X17" s="107">
        <v>11000</v>
      </c>
      <c r="Y17" s="107">
        <v>9000</v>
      </c>
      <c r="Z17" s="107">
        <v>10000</v>
      </c>
      <c r="AA17" s="107">
        <v>12000</v>
      </c>
      <c r="AB17" s="107">
        <v>11000</v>
      </c>
      <c r="AC17" s="107">
        <v>13000</v>
      </c>
      <c r="AD17" s="107">
        <v>9000</v>
      </c>
      <c r="AE17" s="107">
        <v>11000</v>
      </c>
      <c r="AF17" s="107">
        <v>9000</v>
      </c>
      <c r="AG17" s="107">
        <v>11000</v>
      </c>
      <c r="AH17" s="107">
        <v>19000</v>
      </c>
      <c r="AI17" s="107">
        <v>13000</v>
      </c>
      <c r="AJ17" s="107">
        <v>12000</v>
      </c>
      <c r="AK17" s="107">
        <v>11000</v>
      </c>
      <c r="AL17" s="107">
        <v>11000</v>
      </c>
      <c r="AM17" s="107">
        <v>8000</v>
      </c>
      <c r="AN17" s="107">
        <v>9000</v>
      </c>
      <c r="AO17" s="107">
        <v>10000</v>
      </c>
      <c r="AP17" s="107">
        <v>13000</v>
      </c>
      <c r="AQ17" s="107">
        <v>8000</v>
      </c>
      <c r="AR17" s="107">
        <v>10000</v>
      </c>
      <c r="AS17" s="107">
        <v>15000</v>
      </c>
      <c r="AT17" s="107">
        <v>10000</v>
      </c>
      <c r="AU17" s="107">
        <v>11000</v>
      </c>
      <c r="AV17" s="107">
        <v>18000</v>
      </c>
      <c r="AW17" s="107">
        <v>11000</v>
      </c>
      <c r="AX17" s="107">
        <v>11000</v>
      </c>
      <c r="AY17" s="107">
        <v>14000</v>
      </c>
      <c r="AZ17" s="107">
        <v>11000</v>
      </c>
      <c r="BA17" s="107">
        <v>12000</v>
      </c>
      <c r="BB17" s="107">
        <v>12000</v>
      </c>
      <c r="BC17" s="107">
        <v>11000</v>
      </c>
    </row>
    <row r="18" spans="1:55">
      <c r="A18" s="244"/>
      <c r="B18" s="3" t="s">
        <v>29</v>
      </c>
      <c r="C18" s="1" t="s">
        <v>201</v>
      </c>
      <c r="D18" s="4">
        <v>6000</v>
      </c>
      <c r="E18" s="105">
        <v>2400</v>
      </c>
      <c r="F18" s="105">
        <v>1600</v>
      </c>
      <c r="G18" s="105">
        <v>1600</v>
      </c>
      <c r="H18" s="105">
        <v>800</v>
      </c>
      <c r="I18" s="107">
        <v>13000</v>
      </c>
      <c r="J18" s="107">
        <v>11000</v>
      </c>
      <c r="K18" s="107">
        <v>9000</v>
      </c>
      <c r="L18" s="107">
        <v>10000</v>
      </c>
      <c r="M18" s="107">
        <v>11000</v>
      </c>
      <c r="N18" s="107">
        <v>10000</v>
      </c>
      <c r="O18" s="107">
        <v>8000</v>
      </c>
      <c r="P18" s="107">
        <v>11000</v>
      </c>
      <c r="Q18" s="107">
        <v>10000</v>
      </c>
      <c r="R18" s="107">
        <v>10000</v>
      </c>
      <c r="S18" s="107">
        <v>19000</v>
      </c>
      <c r="T18" s="107">
        <v>17000</v>
      </c>
      <c r="U18" s="107">
        <v>19000</v>
      </c>
      <c r="V18" s="107">
        <v>16000</v>
      </c>
      <c r="W18" s="107">
        <v>16000</v>
      </c>
      <c r="X18" s="107">
        <v>11000</v>
      </c>
      <c r="Y18" s="107">
        <v>9000</v>
      </c>
      <c r="Z18" s="107">
        <v>10000</v>
      </c>
      <c r="AA18" s="107">
        <v>12000</v>
      </c>
      <c r="AB18" s="107">
        <v>11000</v>
      </c>
      <c r="AC18" s="107">
        <v>13000</v>
      </c>
      <c r="AD18" s="107">
        <v>9000</v>
      </c>
      <c r="AE18" s="107">
        <v>11000</v>
      </c>
      <c r="AF18" s="107">
        <v>9000</v>
      </c>
      <c r="AG18" s="107">
        <v>11000</v>
      </c>
      <c r="AH18" s="107">
        <v>19000</v>
      </c>
      <c r="AI18" s="107">
        <v>13000</v>
      </c>
      <c r="AJ18" s="107">
        <v>12000</v>
      </c>
      <c r="AK18" s="107">
        <v>11000</v>
      </c>
      <c r="AL18" s="107">
        <v>11000</v>
      </c>
      <c r="AM18" s="107">
        <v>8000</v>
      </c>
      <c r="AN18" s="107">
        <v>9000</v>
      </c>
      <c r="AO18" s="107">
        <v>10000</v>
      </c>
      <c r="AP18" s="107">
        <v>13000</v>
      </c>
      <c r="AQ18" s="107">
        <v>8000</v>
      </c>
      <c r="AR18" s="107">
        <v>10000</v>
      </c>
      <c r="AS18" s="107">
        <v>15000</v>
      </c>
      <c r="AT18" s="107">
        <v>10000</v>
      </c>
      <c r="AU18" s="107">
        <v>11000</v>
      </c>
      <c r="AV18" s="107">
        <v>18000</v>
      </c>
      <c r="AW18" s="107">
        <v>11000</v>
      </c>
      <c r="AX18" s="107">
        <v>11000</v>
      </c>
      <c r="AY18" s="107">
        <v>14000</v>
      </c>
      <c r="AZ18" s="107">
        <v>11000</v>
      </c>
      <c r="BA18" s="107">
        <v>12000</v>
      </c>
      <c r="BB18" s="107">
        <v>12000</v>
      </c>
      <c r="BC18" s="107">
        <v>11000</v>
      </c>
    </row>
    <row r="19" spans="1:55">
      <c r="A19" s="244"/>
      <c r="B19" s="3" t="s">
        <v>203</v>
      </c>
      <c r="C19" s="1" t="s">
        <v>201</v>
      </c>
      <c r="D19" s="4">
        <v>6000</v>
      </c>
      <c r="E19" s="105">
        <v>2400</v>
      </c>
      <c r="F19" s="105">
        <v>1600</v>
      </c>
      <c r="G19" s="105">
        <v>1600</v>
      </c>
      <c r="H19" s="105">
        <v>800</v>
      </c>
      <c r="I19" s="107">
        <v>13000</v>
      </c>
      <c r="J19" s="107">
        <v>11000</v>
      </c>
      <c r="K19" s="107">
        <v>9000</v>
      </c>
      <c r="L19" s="107">
        <v>10000</v>
      </c>
      <c r="M19" s="107">
        <v>11000</v>
      </c>
      <c r="N19" s="107">
        <v>10000</v>
      </c>
      <c r="O19" s="107">
        <v>8000</v>
      </c>
      <c r="P19" s="107">
        <v>11000</v>
      </c>
      <c r="Q19" s="107">
        <v>10000</v>
      </c>
      <c r="R19" s="107">
        <v>10000</v>
      </c>
      <c r="S19" s="107">
        <v>19000</v>
      </c>
      <c r="T19" s="107">
        <v>17000</v>
      </c>
      <c r="U19" s="107">
        <v>19000</v>
      </c>
      <c r="V19" s="107">
        <v>16000</v>
      </c>
      <c r="W19" s="107">
        <v>16000</v>
      </c>
      <c r="X19" s="107">
        <v>11000</v>
      </c>
      <c r="Y19" s="107">
        <v>9000</v>
      </c>
      <c r="Z19" s="107">
        <v>10000</v>
      </c>
      <c r="AA19" s="107">
        <v>12000</v>
      </c>
      <c r="AB19" s="107">
        <v>11000</v>
      </c>
      <c r="AC19" s="107">
        <v>13000</v>
      </c>
      <c r="AD19" s="107">
        <v>9000</v>
      </c>
      <c r="AE19" s="107">
        <v>11000</v>
      </c>
      <c r="AF19" s="107">
        <v>9000</v>
      </c>
      <c r="AG19" s="107">
        <v>11000</v>
      </c>
      <c r="AH19" s="107">
        <v>19000</v>
      </c>
      <c r="AI19" s="107">
        <v>13000</v>
      </c>
      <c r="AJ19" s="107">
        <v>12000</v>
      </c>
      <c r="AK19" s="107">
        <v>11000</v>
      </c>
      <c r="AL19" s="107">
        <v>11000</v>
      </c>
      <c r="AM19" s="107">
        <v>8000</v>
      </c>
      <c r="AN19" s="107">
        <v>9000</v>
      </c>
      <c r="AO19" s="107">
        <v>10000</v>
      </c>
      <c r="AP19" s="107">
        <v>13000</v>
      </c>
      <c r="AQ19" s="107">
        <v>8000</v>
      </c>
      <c r="AR19" s="107">
        <v>10000</v>
      </c>
      <c r="AS19" s="107">
        <v>15000</v>
      </c>
      <c r="AT19" s="107">
        <v>10000</v>
      </c>
      <c r="AU19" s="107">
        <v>11000</v>
      </c>
      <c r="AV19" s="107">
        <v>18000</v>
      </c>
      <c r="AW19" s="107">
        <v>11000</v>
      </c>
      <c r="AX19" s="107">
        <v>11000</v>
      </c>
      <c r="AY19" s="107">
        <v>14000</v>
      </c>
      <c r="AZ19" s="107">
        <v>11000</v>
      </c>
      <c r="BA19" s="107">
        <v>12000</v>
      </c>
      <c r="BB19" s="107">
        <v>12000</v>
      </c>
      <c r="BC19" s="107">
        <v>11000</v>
      </c>
    </row>
    <row r="20" spans="1:55">
      <c r="A20" s="244"/>
      <c r="B20" s="3" t="s">
        <v>204</v>
      </c>
      <c r="C20" s="1" t="s">
        <v>205</v>
      </c>
      <c r="D20" s="4">
        <v>5700</v>
      </c>
      <c r="E20" s="105">
        <v>2400</v>
      </c>
      <c r="F20" s="105">
        <v>1600</v>
      </c>
      <c r="G20" s="105">
        <v>1600</v>
      </c>
      <c r="H20" s="105">
        <v>800</v>
      </c>
      <c r="I20" s="107">
        <v>13000</v>
      </c>
      <c r="J20" s="107">
        <v>11000</v>
      </c>
      <c r="K20" s="107">
        <v>9000</v>
      </c>
      <c r="L20" s="107">
        <v>10000</v>
      </c>
      <c r="M20" s="107">
        <v>11000</v>
      </c>
      <c r="N20" s="107">
        <v>10000</v>
      </c>
      <c r="O20" s="107">
        <v>8000</v>
      </c>
      <c r="P20" s="107">
        <v>11000</v>
      </c>
      <c r="Q20" s="107">
        <v>10000</v>
      </c>
      <c r="R20" s="107">
        <v>10000</v>
      </c>
      <c r="S20" s="107">
        <v>19000</v>
      </c>
      <c r="T20" s="107">
        <v>17000</v>
      </c>
      <c r="U20" s="107">
        <v>19000</v>
      </c>
      <c r="V20" s="107">
        <v>16000</v>
      </c>
      <c r="W20" s="107">
        <v>16000</v>
      </c>
      <c r="X20" s="107">
        <v>11000</v>
      </c>
      <c r="Y20" s="107">
        <v>9000</v>
      </c>
      <c r="Z20" s="107">
        <v>10000</v>
      </c>
      <c r="AA20" s="107">
        <v>12000</v>
      </c>
      <c r="AB20" s="107">
        <v>11000</v>
      </c>
      <c r="AC20" s="107">
        <v>13000</v>
      </c>
      <c r="AD20" s="107">
        <v>9000</v>
      </c>
      <c r="AE20" s="107">
        <v>11000</v>
      </c>
      <c r="AF20" s="107">
        <v>9000</v>
      </c>
      <c r="AG20" s="107">
        <v>11000</v>
      </c>
      <c r="AH20" s="107">
        <v>19000</v>
      </c>
      <c r="AI20" s="107">
        <v>13000</v>
      </c>
      <c r="AJ20" s="107">
        <v>12000</v>
      </c>
      <c r="AK20" s="107">
        <v>11000</v>
      </c>
      <c r="AL20" s="107">
        <v>11000</v>
      </c>
      <c r="AM20" s="107">
        <v>8000</v>
      </c>
      <c r="AN20" s="107">
        <v>9000</v>
      </c>
      <c r="AO20" s="107">
        <v>10000</v>
      </c>
      <c r="AP20" s="107">
        <v>13000</v>
      </c>
      <c r="AQ20" s="107">
        <v>8000</v>
      </c>
      <c r="AR20" s="107">
        <v>10000</v>
      </c>
      <c r="AS20" s="107">
        <v>15000</v>
      </c>
      <c r="AT20" s="107">
        <v>10000</v>
      </c>
      <c r="AU20" s="107">
        <v>11000</v>
      </c>
      <c r="AV20" s="107">
        <v>18000</v>
      </c>
      <c r="AW20" s="107">
        <v>11000</v>
      </c>
      <c r="AX20" s="107">
        <v>11000</v>
      </c>
      <c r="AY20" s="107">
        <v>14000</v>
      </c>
      <c r="AZ20" s="107">
        <v>11000</v>
      </c>
      <c r="BA20" s="107">
        <v>12000</v>
      </c>
      <c r="BB20" s="107">
        <v>12000</v>
      </c>
      <c r="BC20" s="107">
        <v>11000</v>
      </c>
    </row>
    <row r="21" spans="1:55">
      <c r="A21" s="244"/>
      <c r="B21" s="3" t="s">
        <v>206</v>
      </c>
      <c r="C21" s="1" t="s">
        <v>205</v>
      </c>
      <c r="D21" s="4">
        <v>5700</v>
      </c>
      <c r="E21" s="105">
        <v>2400</v>
      </c>
      <c r="F21" s="105">
        <v>1600</v>
      </c>
      <c r="G21" s="105">
        <v>1600</v>
      </c>
      <c r="H21" s="105">
        <v>800</v>
      </c>
      <c r="I21" s="107">
        <v>13000</v>
      </c>
      <c r="J21" s="107">
        <v>11000</v>
      </c>
      <c r="K21" s="107">
        <v>9000</v>
      </c>
      <c r="L21" s="107">
        <v>10000</v>
      </c>
      <c r="M21" s="107">
        <v>11000</v>
      </c>
      <c r="N21" s="107">
        <v>10000</v>
      </c>
      <c r="O21" s="107">
        <v>8000</v>
      </c>
      <c r="P21" s="107">
        <v>11000</v>
      </c>
      <c r="Q21" s="107">
        <v>10000</v>
      </c>
      <c r="R21" s="107">
        <v>10000</v>
      </c>
      <c r="S21" s="107">
        <v>19000</v>
      </c>
      <c r="T21" s="107">
        <v>17000</v>
      </c>
      <c r="U21" s="107">
        <v>19000</v>
      </c>
      <c r="V21" s="107">
        <v>16000</v>
      </c>
      <c r="W21" s="107">
        <v>16000</v>
      </c>
      <c r="X21" s="107">
        <v>11000</v>
      </c>
      <c r="Y21" s="107">
        <v>9000</v>
      </c>
      <c r="Z21" s="107">
        <v>10000</v>
      </c>
      <c r="AA21" s="107">
        <v>12000</v>
      </c>
      <c r="AB21" s="107">
        <v>11000</v>
      </c>
      <c r="AC21" s="107">
        <v>13000</v>
      </c>
      <c r="AD21" s="107">
        <v>9000</v>
      </c>
      <c r="AE21" s="107">
        <v>11000</v>
      </c>
      <c r="AF21" s="107">
        <v>9000</v>
      </c>
      <c r="AG21" s="107">
        <v>11000</v>
      </c>
      <c r="AH21" s="107">
        <v>19000</v>
      </c>
      <c r="AI21" s="107">
        <v>13000</v>
      </c>
      <c r="AJ21" s="107">
        <v>12000</v>
      </c>
      <c r="AK21" s="107">
        <v>11000</v>
      </c>
      <c r="AL21" s="107">
        <v>11000</v>
      </c>
      <c r="AM21" s="107">
        <v>8000</v>
      </c>
      <c r="AN21" s="107">
        <v>9000</v>
      </c>
      <c r="AO21" s="107">
        <v>10000</v>
      </c>
      <c r="AP21" s="107">
        <v>13000</v>
      </c>
      <c r="AQ21" s="107">
        <v>8000</v>
      </c>
      <c r="AR21" s="107">
        <v>10000</v>
      </c>
      <c r="AS21" s="107">
        <v>15000</v>
      </c>
      <c r="AT21" s="107">
        <v>10000</v>
      </c>
      <c r="AU21" s="107">
        <v>11000</v>
      </c>
      <c r="AV21" s="107">
        <v>18000</v>
      </c>
      <c r="AW21" s="107">
        <v>11000</v>
      </c>
      <c r="AX21" s="107">
        <v>11000</v>
      </c>
      <c r="AY21" s="107">
        <v>14000</v>
      </c>
      <c r="AZ21" s="107">
        <v>11000</v>
      </c>
      <c r="BA21" s="107">
        <v>12000</v>
      </c>
      <c r="BB21" s="107">
        <v>12000</v>
      </c>
      <c r="BC21" s="107">
        <v>11000</v>
      </c>
    </row>
    <row r="22" spans="1:55">
      <c r="A22" s="246" t="s">
        <v>207</v>
      </c>
      <c r="B22" s="5" t="s">
        <v>208</v>
      </c>
      <c r="C22" s="6" t="s">
        <v>209</v>
      </c>
      <c r="D22" s="7">
        <v>4700</v>
      </c>
      <c r="E22" s="106">
        <v>2400</v>
      </c>
      <c r="F22" s="106">
        <v>1600</v>
      </c>
      <c r="G22" s="106">
        <v>1600</v>
      </c>
      <c r="H22" s="106">
        <v>800</v>
      </c>
      <c r="I22" s="106">
        <v>13000</v>
      </c>
      <c r="J22" s="106">
        <v>11000</v>
      </c>
      <c r="K22" s="106">
        <v>9000</v>
      </c>
      <c r="L22" s="106">
        <v>10000</v>
      </c>
      <c r="M22" s="106">
        <v>11000</v>
      </c>
      <c r="N22" s="106">
        <v>10000</v>
      </c>
      <c r="O22" s="106">
        <v>8000</v>
      </c>
      <c r="P22" s="106">
        <v>11000</v>
      </c>
      <c r="Q22" s="106">
        <v>10000</v>
      </c>
      <c r="R22" s="106">
        <v>10000</v>
      </c>
      <c r="S22" s="106">
        <v>19000</v>
      </c>
      <c r="T22" s="106">
        <v>17000</v>
      </c>
      <c r="U22" s="106">
        <v>19000</v>
      </c>
      <c r="V22" s="106">
        <v>16000</v>
      </c>
      <c r="W22" s="106">
        <v>16000</v>
      </c>
      <c r="X22" s="106">
        <v>11000</v>
      </c>
      <c r="Y22" s="106">
        <v>9000</v>
      </c>
      <c r="Z22" s="106">
        <v>10000</v>
      </c>
      <c r="AA22" s="106">
        <v>12000</v>
      </c>
      <c r="AB22" s="106">
        <v>11000</v>
      </c>
      <c r="AC22" s="106">
        <v>13000</v>
      </c>
      <c r="AD22" s="106">
        <v>9000</v>
      </c>
      <c r="AE22" s="106">
        <v>11000</v>
      </c>
      <c r="AF22" s="106">
        <v>9000</v>
      </c>
      <c r="AG22" s="106">
        <v>11000</v>
      </c>
      <c r="AH22" s="106">
        <v>19000</v>
      </c>
      <c r="AI22" s="106">
        <v>13000</v>
      </c>
      <c r="AJ22" s="106">
        <v>12000</v>
      </c>
      <c r="AK22" s="106">
        <v>11000</v>
      </c>
      <c r="AL22" s="106">
        <v>11000</v>
      </c>
      <c r="AM22" s="106">
        <v>8000</v>
      </c>
      <c r="AN22" s="106">
        <v>9000</v>
      </c>
      <c r="AO22" s="106">
        <v>10000</v>
      </c>
      <c r="AP22" s="106">
        <v>13000</v>
      </c>
      <c r="AQ22" s="106">
        <v>8000</v>
      </c>
      <c r="AR22" s="106">
        <v>10000</v>
      </c>
      <c r="AS22" s="106">
        <v>15000</v>
      </c>
      <c r="AT22" s="106">
        <v>10000</v>
      </c>
      <c r="AU22" s="106">
        <v>11000</v>
      </c>
      <c r="AV22" s="106">
        <v>18000</v>
      </c>
      <c r="AW22" s="106">
        <v>11000</v>
      </c>
      <c r="AX22" s="106">
        <v>11000</v>
      </c>
      <c r="AY22" s="106">
        <v>14000</v>
      </c>
      <c r="AZ22" s="106">
        <v>11000</v>
      </c>
      <c r="BA22" s="106">
        <v>12000</v>
      </c>
      <c r="BB22" s="106">
        <v>12000</v>
      </c>
      <c r="BC22" s="106">
        <v>11000</v>
      </c>
    </row>
    <row r="23" spans="1:55">
      <c r="A23" s="246"/>
      <c r="B23" s="5" t="s">
        <v>210</v>
      </c>
      <c r="C23" s="6" t="s">
        <v>209</v>
      </c>
      <c r="D23" s="7">
        <v>4700</v>
      </c>
      <c r="E23" s="106">
        <v>2400</v>
      </c>
      <c r="F23" s="106">
        <v>1600</v>
      </c>
      <c r="G23" s="106">
        <v>1600</v>
      </c>
      <c r="H23" s="106">
        <v>800</v>
      </c>
      <c r="I23" s="106">
        <v>13000</v>
      </c>
      <c r="J23" s="106">
        <v>11000</v>
      </c>
      <c r="K23" s="106">
        <v>9000</v>
      </c>
      <c r="L23" s="106">
        <v>10000</v>
      </c>
      <c r="M23" s="106">
        <v>11000</v>
      </c>
      <c r="N23" s="106">
        <v>10000</v>
      </c>
      <c r="O23" s="106">
        <v>8000</v>
      </c>
      <c r="P23" s="106">
        <v>11000</v>
      </c>
      <c r="Q23" s="106">
        <v>10000</v>
      </c>
      <c r="R23" s="106">
        <v>10000</v>
      </c>
      <c r="S23" s="106">
        <v>19000</v>
      </c>
      <c r="T23" s="106">
        <v>17000</v>
      </c>
      <c r="U23" s="106">
        <v>19000</v>
      </c>
      <c r="V23" s="106">
        <v>16000</v>
      </c>
      <c r="W23" s="106">
        <v>16000</v>
      </c>
      <c r="X23" s="106">
        <v>11000</v>
      </c>
      <c r="Y23" s="106">
        <v>9000</v>
      </c>
      <c r="Z23" s="106">
        <v>10000</v>
      </c>
      <c r="AA23" s="106">
        <v>12000</v>
      </c>
      <c r="AB23" s="106">
        <v>11000</v>
      </c>
      <c r="AC23" s="106">
        <v>13000</v>
      </c>
      <c r="AD23" s="106">
        <v>9000</v>
      </c>
      <c r="AE23" s="106">
        <v>11000</v>
      </c>
      <c r="AF23" s="106">
        <v>9000</v>
      </c>
      <c r="AG23" s="106">
        <v>11000</v>
      </c>
      <c r="AH23" s="106">
        <v>19000</v>
      </c>
      <c r="AI23" s="106">
        <v>13000</v>
      </c>
      <c r="AJ23" s="106">
        <v>12000</v>
      </c>
      <c r="AK23" s="106">
        <v>11000</v>
      </c>
      <c r="AL23" s="106">
        <v>11000</v>
      </c>
      <c r="AM23" s="106">
        <v>8000</v>
      </c>
      <c r="AN23" s="106">
        <v>9000</v>
      </c>
      <c r="AO23" s="106">
        <v>10000</v>
      </c>
      <c r="AP23" s="106">
        <v>13000</v>
      </c>
      <c r="AQ23" s="106">
        <v>8000</v>
      </c>
      <c r="AR23" s="106">
        <v>10000</v>
      </c>
      <c r="AS23" s="106">
        <v>15000</v>
      </c>
      <c r="AT23" s="106">
        <v>10000</v>
      </c>
      <c r="AU23" s="106">
        <v>11000</v>
      </c>
      <c r="AV23" s="106">
        <v>18000</v>
      </c>
      <c r="AW23" s="106">
        <v>11000</v>
      </c>
      <c r="AX23" s="106">
        <v>11000</v>
      </c>
      <c r="AY23" s="106">
        <v>14000</v>
      </c>
      <c r="AZ23" s="106">
        <v>11000</v>
      </c>
      <c r="BA23" s="106">
        <v>12000</v>
      </c>
      <c r="BB23" s="106">
        <v>12000</v>
      </c>
      <c r="BC23" s="106">
        <v>11000</v>
      </c>
    </row>
    <row r="24" spans="1:55">
      <c r="A24" s="246"/>
      <c r="B24" s="5" t="s">
        <v>211</v>
      </c>
      <c r="C24" s="6" t="s">
        <v>212</v>
      </c>
      <c r="D24" s="7">
        <v>3700</v>
      </c>
      <c r="E24" s="106">
        <v>2400</v>
      </c>
      <c r="F24" s="106">
        <v>1600</v>
      </c>
      <c r="G24" s="106">
        <v>1600</v>
      </c>
      <c r="H24" s="106">
        <v>800</v>
      </c>
      <c r="I24" s="106">
        <v>13000</v>
      </c>
      <c r="J24" s="106">
        <v>11000</v>
      </c>
      <c r="K24" s="106">
        <v>9000</v>
      </c>
      <c r="L24" s="106">
        <v>10000</v>
      </c>
      <c r="M24" s="106">
        <v>11000</v>
      </c>
      <c r="N24" s="106">
        <v>10000</v>
      </c>
      <c r="O24" s="106">
        <v>8000</v>
      </c>
      <c r="P24" s="106">
        <v>11000</v>
      </c>
      <c r="Q24" s="106">
        <v>10000</v>
      </c>
      <c r="R24" s="106">
        <v>10000</v>
      </c>
      <c r="S24" s="106">
        <v>19000</v>
      </c>
      <c r="T24" s="106">
        <v>17000</v>
      </c>
      <c r="U24" s="106">
        <v>19000</v>
      </c>
      <c r="V24" s="106">
        <v>16000</v>
      </c>
      <c r="W24" s="106">
        <v>16000</v>
      </c>
      <c r="X24" s="106">
        <v>11000</v>
      </c>
      <c r="Y24" s="106">
        <v>9000</v>
      </c>
      <c r="Z24" s="106">
        <v>10000</v>
      </c>
      <c r="AA24" s="106">
        <v>12000</v>
      </c>
      <c r="AB24" s="106">
        <v>11000</v>
      </c>
      <c r="AC24" s="106">
        <v>13000</v>
      </c>
      <c r="AD24" s="106">
        <v>9000</v>
      </c>
      <c r="AE24" s="106">
        <v>11000</v>
      </c>
      <c r="AF24" s="106">
        <v>9000</v>
      </c>
      <c r="AG24" s="106">
        <v>11000</v>
      </c>
      <c r="AH24" s="106">
        <v>19000</v>
      </c>
      <c r="AI24" s="106">
        <v>13000</v>
      </c>
      <c r="AJ24" s="106">
        <v>12000</v>
      </c>
      <c r="AK24" s="106">
        <v>11000</v>
      </c>
      <c r="AL24" s="106">
        <v>11000</v>
      </c>
      <c r="AM24" s="106">
        <v>8000</v>
      </c>
      <c r="AN24" s="106">
        <v>9000</v>
      </c>
      <c r="AO24" s="106">
        <v>10000</v>
      </c>
      <c r="AP24" s="106">
        <v>13000</v>
      </c>
      <c r="AQ24" s="106">
        <v>8000</v>
      </c>
      <c r="AR24" s="106">
        <v>10000</v>
      </c>
      <c r="AS24" s="106">
        <v>15000</v>
      </c>
      <c r="AT24" s="106">
        <v>10000</v>
      </c>
      <c r="AU24" s="106">
        <v>11000</v>
      </c>
      <c r="AV24" s="106">
        <v>18000</v>
      </c>
      <c r="AW24" s="106">
        <v>11000</v>
      </c>
      <c r="AX24" s="106">
        <v>11000</v>
      </c>
      <c r="AY24" s="106">
        <v>14000</v>
      </c>
      <c r="AZ24" s="106">
        <v>11000</v>
      </c>
      <c r="BA24" s="106">
        <v>12000</v>
      </c>
      <c r="BB24" s="106">
        <v>12000</v>
      </c>
      <c r="BC24" s="106">
        <v>11000</v>
      </c>
    </row>
    <row r="25" spans="1:55">
      <c r="A25" s="246"/>
      <c r="B25" s="5" t="s">
        <v>213</v>
      </c>
      <c r="C25" s="6" t="s">
        <v>214</v>
      </c>
      <c r="D25" s="7">
        <v>2700</v>
      </c>
      <c r="E25" s="106">
        <v>2400</v>
      </c>
      <c r="F25" s="106">
        <v>1600</v>
      </c>
      <c r="G25" s="106">
        <v>1600</v>
      </c>
      <c r="H25" s="106">
        <v>800</v>
      </c>
      <c r="I25" s="106">
        <v>13000</v>
      </c>
      <c r="J25" s="106">
        <v>11000</v>
      </c>
      <c r="K25" s="106">
        <v>9000</v>
      </c>
      <c r="L25" s="106">
        <v>10000</v>
      </c>
      <c r="M25" s="106">
        <v>11000</v>
      </c>
      <c r="N25" s="106">
        <v>10000</v>
      </c>
      <c r="O25" s="106">
        <v>8000</v>
      </c>
      <c r="P25" s="106">
        <v>11000</v>
      </c>
      <c r="Q25" s="106">
        <v>10000</v>
      </c>
      <c r="R25" s="106">
        <v>10000</v>
      </c>
      <c r="S25" s="106">
        <v>19000</v>
      </c>
      <c r="T25" s="106">
        <v>17000</v>
      </c>
      <c r="U25" s="106">
        <v>19000</v>
      </c>
      <c r="V25" s="106">
        <v>16000</v>
      </c>
      <c r="W25" s="106">
        <v>16000</v>
      </c>
      <c r="X25" s="106">
        <v>11000</v>
      </c>
      <c r="Y25" s="106">
        <v>9000</v>
      </c>
      <c r="Z25" s="106">
        <v>10000</v>
      </c>
      <c r="AA25" s="106">
        <v>12000</v>
      </c>
      <c r="AB25" s="106">
        <v>11000</v>
      </c>
      <c r="AC25" s="106">
        <v>13000</v>
      </c>
      <c r="AD25" s="106">
        <v>9000</v>
      </c>
      <c r="AE25" s="106">
        <v>11000</v>
      </c>
      <c r="AF25" s="106">
        <v>9000</v>
      </c>
      <c r="AG25" s="106">
        <v>11000</v>
      </c>
      <c r="AH25" s="106">
        <v>19000</v>
      </c>
      <c r="AI25" s="106">
        <v>13000</v>
      </c>
      <c r="AJ25" s="106">
        <v>12000</v>
      </c>
      <c r="AK25" s="106">
        <v>11000</v>
      </c>
      <c r="AL25" s="106">
        <v>11000</v>
      </c>
      <c r="AM25" s="106">
        <v>8000</v>
      </c>
      <c r="AN25" s="106">
        <v>9000</v>
      </c>
      <c r="AO25" s="106">
        <v>10000</v>
      </c>
      <c r="AP25" s="106">
        <v>13000</v>
      </c>
      <c r="AQ25" s="106">
        <v>8000</v>
      </c>
      <c r="AR25" s="106">
        <v>10000</v>
      </c>
      <c r="AS25" s="106">
        <v>15000</v>
      </c>
      <c r="AT25" s="106">
        <v>10000</v>
      </c>
      <c r="AU25" s="106">
        <v>11000</v>
      </c>
      <c r="AV25" s="106">
        <v>18000</v>
      </c>
      <c r="AW25" s="106">
        <v>11000</v>
      </c>
      <c r="AX25" s="106">
        <v>11000</v>
      </c>
      <c r="AY25" s="106">
        <v>14000</v>
      </c>
      <c r="AZ25" s="106">
        <v>11000</v>
      </c>
      <c r="BA25" s="106">
        <v>12000</v>
      </c>
      <c r="BB25" s="106">
        <v>12000</v>
      </c>
      <c r="BC25" s="106">
        <v>11000</v>
      </c>
    </row>
  </sheetData>
  <sheetProtection sheet="1" selectLockedCells="1" selectUnlockedCells="1"/>
  <mergeCells count="10">
    <mergeCell ref="I1:BC1"/>
    <mergeCell ref="A3:A8"/>
    <mergeCell ref="A16:A21"/>
    <mergeCell ref="A22:A25"/>
    <mergeCell ref="A9:A15"/>
    <mergeCell ref="A1:A2"/>
    <mergeCell ref="B1:B2"/>
    <mergeCell ref="C1:C2"/>
    <mergeCell ref="D1:D2"/>
    <mergeCell ref="E1:H1"/>
  </mergeCells>
  <phoneticPr fontId="5"/>
  <pageMargins left="0.70866141732283472" right="0.70866141732283472" top="0.74803149606299213" bottom="0.74803149606299213" header="0.31496062992125984" footer="0.31496062992125984"/>
  <pageSetup paperSize="9" scale="21"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2014-01-15T10:06:00Z</dcterms:created>
  <dcterms:modified xsi:type="dcterms:W3CDTF">2025-05-21T02:45:18Z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2021-01-15T08:34:41Z</vt:filetime>
  </property>
</Properties>
</file>