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重点病院\"/>
    </mc:Choice>
  </mc:AlternateContent>
  <xr:revisionPtr revIDLastSave="0" documentId="13_ncr:1_{D69FF325-D492-4B7F-AFF8-B64E33F9B69E}" xr6:coauthVersionLast="47" xr6:coauthVersionMax="47" xr10:uidLastSave="{00000000-0000-0000-0000-000000000000}"/>
  <bookViews>
    <workbookView xWindow="3855" yWindow="3855" windowWidth="21600" windowHeight="11295" tabRatio="725" activeTab="1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見本!$A$1:$CV$70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入力シート!$A$1:$CV$70</definedName>
    <definedName name="_xlnm.Print_Area" localSheetId="3">別紙!$B$1:$BC$56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6" i="1" l="1"/>
  <c r="AK27" i="1"/>
  <c r="AK28" i="1"/>
  <c r="AK29" i="1"/>
  <c r="AK25" i="1"/>
  <c r="AK19" i="1"/>
  <c r="AK20" i="1"/>
  <c r="AK21" i="1"/>
  <c r="AK22" i="1"/>
  <c r="AK18" i="1"/>
  <c r="Q19" i="1"/>
  <c r="Q20" i="1"/>
  <c r="Q21" i="1"/>
  <c r="Q22" i="1"/>
  <c r="Q18" i="1"/>
  <c r="D19" i="1"/>
  <c r="AC19" i="1" s="1"/>
  <c r="D20" i="1"/>
  <c r="AC20" i="1" s="1"/>
  <c r="D21" i="1"/>
  <c r="AC21" i="1" s="1"/>
  <c r="D22" i="1"/>
  <c r="AC22" i="1" s="1"/>
  <c r="D18" i="1"/>
  <c r="AC18" i="1" s="1"/>
  <c r="AT12" i="1"/>
  <c r="AT13" i="1"/>
  <c r="AT14" i="1"/>
  <c r="AT11" i="1"/>
  <c r="AO12" i="1"/>
  <c r="AO13" i="1"/>
  <c r="AO14" i="1"/>
  <c r="AO11" i="1"/>
  <c r="D12" i="1"/>
  <c r="D13" i="1"/>
  <c r="D14" i="1"/>
  <c r="D11" i="1"/>
  <c r="AK11" i="1"/>
  <c r="BU56" i="13"/>
  <c r="BY56" i="13" s="1"/>
  <c r="BA56" i="13"/>
  <c r="BE56" i="13" s="1"/>
  <c r="AK56" i="13"/>
  <c r="AO56" i="13" s="1"/>
  <c r="BU55" i="13"/>
  <c r="BY55" i="13" s="1"/>
  <c r="BA55" i="13"/>
  <c r="BE55" i="13" s="1"/>
  <c r="AK55" i="13"/>
  <c r="AO55" i="13" s="1"/>
  <c r="BU54" i="13"/>
  <c r="BA54" i="13"/>
  <c r="BE54" i="13" s="1"/>
  <c r="AK54" i="13"/>
  <c r="AO54" i="13" s="1"/>
  <c r="BU53" i="13"/>
  <c r="BY53" i="13" s="1"/>
  <c r="BA53" i="13"/>
  <c r="BE53" i="13" s="1"/>
  <c r="AK53" i="13"/>
  <c r="AO53" i="13" s="1"/>
  <c r="BU52" i="13"/>
  <c r="BY52" i="13" s="1"/>
  <c r="BA52" i="13"/>
  <c r="BE52" i="13" s="1"/>
  <c r="AK52" i="13"/>
  <c r="AO52" i="13" s="1"/>
  <c r="BU56" i="15"/>
  <c r="BY56" i="15" s="1"/>
  <c r="BE56" i="15"/>
  <c r="BA56" i="15"/>
  <c r="AO56" i="15"/>
  <c r="AK56" i="15"/>
  <c r="BU55" i="15"/>
  <c r="BY55" i="15" s="1"/>
  <c r="BE55" i="15"/>
  <c r="BA55" i="15"/>
  <c r="AO55" i="15"/>
  <c r="AK55" i="15"/>
  <c r="BU54" i="15"/>
  <c r="BY54" i="15" s="1"/>
  <c r="BA54" i="15"/>
  <c r="BE54" i="15" s="1"/>
  <c r="AO54" i="15"/>
  <c r="AK54" i="15"/>
  <c r="BU53" i="15"/>
  <c r="BY53" i="15" s="1"/>
  <c r="BA53" i="15"/>
  <c r="BE53" i="15" s="1"/>
  <c r="AK53" i="15"/>
  <c r="AO53" i="15" s="1"/>
  <c r="BU52" i="15"/>
  <c r="BY52" i="15" s="1"/>
  <c r="BA52" i="15"/>
  <c r="BE52" i="15" s="1"/>
  <c r="AK52" i="15"/>
  <c r="AO52" i="15" s="1"/>
  <c r="BY54" i="13" l="1"/>
  <c r="D27" i="1"/>
  <c r="D28" i="1"/>
  <c r="M18" i="1"/>
  <c r="D25" i="1"/>
  <c r="D26" i="1"/>
  <c r="M21" i="1"/>
  <c r="D29" i="1"/>
  <c r="M20" i="1"/>
  <c r="Y20" i="1" s="1"/>
  <c r="M19" i="1"/>
  <c r="Y19" i="1" s="1"/>
  <c r="M22" i="1"/>
  <c r="Y22" i="1" s="1"/>
  <c r="AN47" i="15"/>
  <c r="AJ47" i="15"/>
  <c r="AN46" i="15"/>
  <c r="AJ46" i="15"/>
  <c r="AJ45" i="15"/>
  <c r="AN45" i="15" s="1"/>
  <c r="AJ44" i="15"/>
  <c r="AN44" i="15" s="1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AY18" i="1" l="1"/>
  <c r="Y18" i="1"/>
  <c r="AY21" i="1"/>
  <c r="Y21" i="1"/>
  <c r="AR18" i="1"/>
  <c r="AR21" i="1"/>
  <c r="Y29" i="1"/>
  <c r="M29" i="1"/>
  <c r="Q29" i="1" s="1"/>
  <c r="M25" i="1"/>
  <c r="Q25" i="1" s="1"/>
  <c r="Y25" i="1"/>
  <c r="Y28" i="1"/>
  <c r="M28" i="1"/>
  <c r="Q28" i="1" s="1"/>
  <c r="M26" i="1"/>
  <c r="Q26" i="1" s="1"/>
  <c r="Y26" i="1"/>
  <c r="Y27" i="1"/>
  <c r="M27" i="1"/>
  <c r="Q27" i="1" s="1"/>
  <c r="AO21" i="1"/>
  <c r="AR22" i="1"/>
  <c r="AO22" i="1"/>
  <c r="AY22" i="1"/>
  <c r="AY20" i="1"/>
  <c r="AR20" i="1"/>
  <c r="AO20" i="1"/>
  <c r="AR19" i="1"/>
  <c r="AY19" i="1"/>
  <c r="N37" i="15"/>
  <c r="AA30" i="15"/>
  <c r="AC26" i="1" l="1"/>
  <c r="AC27" i="1"/>
  <c r="AC25" i="1"/>
  <c r="AC28" i="1"/>
  <c r="AC29" i="1"/>
  <c r="AK13" i="1"/>
  <c r="AK14" i="1"/>
  <c r="AK12" i="1"/>
  <c r="BA36" i="1" l="1"/>
  <c r="AV36" i="1"/>
  <c r="AQ36" i="1"/>
  <c r="U14" i="11"/>
  <c r="U12" i="11"/>
  <c r="U11" i="11"/>
  <c r="T11" i="14"/>
  <c r="T9" i="14"/>
  <c r="T8" i="14"/>
  <c r="Z3" i="14"/>
  <c r="Z2" i="14"/>
  <c r="AB41" i="11" l="1"/>
  <c r="Q41" i="11"/>
  <c r="AB40" i="11"/>
  <c r="Q40" i="11"/>
  <c r="Q38" i="11"/>
  <c r="Q36" i="11"/>
  <c r="Z34" i="11"/>
  <c r="R34" i="11"/>
  <c r="Q32" i="11"/>
  <c r="Q31" i="11"/>
  <c r="Q29" i="11"/>
  <c r="Q28" i="11"/>
  <c r="AQ56" i="1"/>
  <c r="AL56" i="1"/>
  <c r="AD56" i="1"/>
  <c r="Y56" i="1"/>
  <c r="S56" i="1"/>
  <c r="K56" i="1"/>
  <c r="AQ55" i="1"/>
  <c r="AL55" i="1"/>
  <c r="AD55" i="1"/>
  <c r="Y55" i="1"/>
  <c r="S55" i="1"/>
  <c r="K55" i="1"/>
  <c r="K53" i="1"/>
  <c r="K52" i="1"/>
  <c r="D36" i="1"/>
  <c r="AG30" i="1"/>
  <c r="Q44" i="1" s="1"/>
  <c r="AJ47" i="13"/>
  <c r="AJ46" i="13"/>
  <c r="AJ45" i="13"/>
  <c r="AJ44" i="13"/>
  <c r="C37" i="13"/>
  <c r="P35" i="1" s="1"/>
  <c r="N36" i="13"/>
  <c r="N35" i="13"/>
  <c r="AF34" i="13"/>
  <c r="AT35" i="1" s="1"/>
  <c r="N34" i="13"/>
  <c r="N33" i="13"/>
  <c r="AA32" i="13"/>
  <c r="X32" i="13"/>
  <c r="N32" i="13"/>
  <c r="X31" i="13"/>
  <c r="V36" i="1" s="1"/>
  <c r="N31" i="13"/>
  <c r="X30" i="13"/>
  <c r="P36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AN45" i="13" l="1"/>
  <c r="M12" i="1"/>
  <c r="Y12" i="1" s="1"/>
  <c r="AN46" i="13"/>
  <c r="M13" i="1"/>
  <c r="Y13" i="1" s="1"/>
  <c r="AN44" i="13"/>
  <c r="M11" i="1"/>
  <c r="Y11" i="1" s="1"/>
  <c r="AN47" i="13"/>
  <c r="M14" i="1"/>
  <c r="Y14" i="1" s="1"/>
  <c r="AA31" i="13"/>
  <c r="AG36" i="1" s="1"/>
  <c r="N37" i="13"/>
  <c r="AB35" i="1" s="1"/>
  <c r="AA30" i="13"/>
  <c r="AB36" i="1" s="1"/>
  <c r="Y30" i="1" l="1"/>
  <c r="O30" i="14" s="1"/>
  <c r="Q11" i="1"/>
  <c r="AC11" i="1" s="1"/>
  <c r="Q14" i="1"/>
  <c r="AC14" i="1" s="1"/>
  <c r="AO19" i="1"/>
  <c r="AO18" i="1"/>
  <c r="Q12" i="1"/>
  <c r="AC12" i="1" s="1"/>
  <c r="Q13" i="1"/>
  <c r="AC13" i="1" s="1"/>
  <c r="M30" i="1" l="1"/>
  <c r="O29" i="14" l="1"/>
  <c r="AC30" i="1"/>
  <c r="Q43" i="1" s="1"/>
  <c r="AM43" i="1"/>
  <c r="AM48" i="1" s="1"/>
  <c r="O28" i="14"/>
  <c r="Q26" i="11" l="1"/>
  <c r="Q42" i="1"/>
  <c r="Q48" i="1" s="1"/>
  <c r="AT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F9598DF5-3271-41BD-B8B4-54564A218EC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AF3A99DC-0EE9-4C4B-B241-2D89DF007729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4F87237-CF18-4BDD-8FD4-FF9B4219ACF3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5014D807-9DD1-4F9D-9E57-B6448CECC883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6E5C60E2-8AE3-436C-92E9-B7E47E31912D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07CD734-8B3A-467F-8853-1F8611DE89A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0" authorId="0" shapeId="0" xr:uid="{B68843B6-72CC-47A0-B256-6DF4A8F081BD}">
      <text>
        <r>
          <rPr>
            <sz val="11"/>
            <color theme="1"/>
            <rFont val="ＭＳ Ｐゴシック"/>
            <family val="3"/>
            <scheme val="minor"/>
          </rPr>
          <t>※注意
研修等への参加実績報告書、研修等開催実績報告書の作成が別途必要となります。</t>
        </r>
      </text>
    </comment>
    <comment ref="AB43" authorId="0" shapeId="0" xr:uid="{2A99285E-FF95-49B4-A106-6CEE35E56E42}">
      <text>
        <r>
          <rPr>
            <b/>
            <sz val="9"/>
            <color indexed="81"/>
            <rFont val="游ゴシック"/>
            <family val="3"/>
            <charset val="128"/>
          </rPr>
          <t>金額入力欄には数字のみ記入してください。</t>
        </r>
      </text>
    </comment>
    <comment ref="AZ43" authorId="0" shapeId="0" xr:uid="{94C213E4-DB9A-4182-BDE5-26A651439697}">
      <text>
        <r>
          <rPr>
            <b/>
            <sz val="9"/>
            <color indexed="81"/>
            <rFont val="游ゴシック"/>
            <family val="3"/>
            <charset val="128"/>
          </rPr>
          <t>参加者１名に対して１行記入してください。</t>
        </r>
      </text>
    </comment>
    <comment ref="B61" authorId="0" shapeId="0" xr:uid="{8E884074-00E5-4ABA-8E60-24BAF98DA24F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62" authorId="0" shapeId="0" xr:uid="{39076A44-CF95-46AA-A55F-E18D5ECE34CA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63" authorId="0" shapeId="0" xr:uid="{F64B40CB-5ED5-468E-94B5-0F1AF93EB373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68" authorId="0" shapeId="0" xr:uid="{DFBB8431-5BB5-4B9D-B2B8-9EFCDCCCF6BD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A470D3EC-B294-4779-951C-D9E4D9E285B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<sst xmlns="http://schemas.openxmlformats.org/spreadsheetml/2006/main" count="433" uniqueCount="252">
  <si>
    <t>法人番号</t>
    <rPh sb="0" eb="2">
      <t>ホウジン</t>
    </rPh>
    <rPh sb="2" eb="3">
      <t>バン</t>
    </rPh>
    <rPh sb="3" eb="4">
      <t>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</si>
  <si>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</si>
  <si>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</si>
  <si>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</si>
  <si>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</si>
  <si>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</si>
  <si>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</si>
  <si>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</si>
  <si>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</si>
  <si>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</si>
  <si>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</si>
  <si>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</si>
  <si>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</si>
  <si>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</si>
  <si>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自動車病院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5">
      <t>ビョウイン</t>
    </rPh>
    <rPh sb="16" eb="19">
      <t>リジチョウ</t>
    </rPh>
    <rPh sb="20" eb="22">
      <t>コクド</t>
    </rPh>
    <rPh sb="23" eb="25">
      <t>タロウ</t>
    </rPh>
    <phoneticPr fontId="2"/>
  </si>
  <si>
    <t>病院名(法人名含む)</t>
  </si>
  <si>
    <t>社会福祉法人国交会 自動車病院</t>
    <rPh sb="2" eb="4">
      <t>フクシ</t>
    </rPh>
    <rPh sb="10" eb="13">
      <t>ジドウシャ</t>
    </rPh>
    <rPh sb="13" eb="15">
      <t>ビョウイン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</si>
  <si>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</si>
  <si>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</si>
  <si>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</si>
  <si>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</si>
  <si>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</si>
  <si>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</si>
  <si>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</si>
  <si>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</si>
  <si>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</si>
  <si>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</si>
  <si>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</si>
  <si>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</si>
  <si>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</si>
  <si>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</si>
  <si>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</si>
  <si>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1"/>
  </si>
  <si>
    <t>税抜き</t>
    <rPh sb="0" eb="2">
      <t>ゼイヌ</t>
    </rPh>
    <phoneticPr fontId="1"/>
  </si>
  <si>
    <t>税込み</t>
    <rPh sb="0" eb="2">
      <t>ゼイコ</t>
    </rPh>
    <phoneticPr fontId="1"/>
  </si>
  <si>
    <t>補助金又は自己負担以外での収入がある場合はその金額</t>
  </si>
  <si>
    <t>補助限度額（年度初めに通知した補助金限度額）</t>
    <rPh sb="0" eb="2">
      <t>ホジョ</t>
    </rPh>
    <rPh sb="2" eb="5">
      <t>ゲンドガク</t>
    </rPh>
    <rPh sb="6" eb="8">
      <t>ネンド</t>
    </rPh>
    <rPh sb="8" eb="9">
      <t>ハジ</t>
    </rPh>
    <rPh sb="11" eb="13">
      <t>ツウチ</t>
    </rPh>
    <rPh sb="15" eb="18">
      <t>ホジョキン</t>
    </rPh>
    <rPh sb="18" eb="21">
      <t>ゲンドガク</t>
    </rPh>
    <phoneticPr fontId="1"/>
  </si>
  <si>
    <t>在宅重度後遺障害者(利用者)の短期入院受入状況</t>
    <rPh sb="10" eb="13">
      <t>リヨウシャ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</si>
  <si>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</si>
  <si>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入院開始日</t>
    <rPh sb="2" eb="5">
      <t>カイシビ</t>
    </rPh>
    <phoneticPr fontId="2"/>
  </si>
  <si>
    <t>入院終了日</t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</si>
  <si>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</si>
  <si>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</si>
  <si>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</si>
  <si>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</si>
  <si>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</si>
  <si>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</si>
  <si>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</si>
  <si>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</si>
  <si>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</si>
  <si>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</si>
  <si>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</si>
  <si>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</si>
  <si>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</si>
  <si>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</si>
  <si>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</si>
  <si>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</si>
  <si>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</si>
  <si>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</si>
  <si>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その他</t>
  </si>
  <si>
    <t>利用促進等事務費　①研修等経費</t>
  </si>
  <si>
    <t>イ　参加の場合</t>
  </si>
  <si>
    <t>研修期間</t>
    <rPh sb="0" eb="2">
      <t>ケンシュウ</t>
    </rPh>
    <rPh sb="2" eb="4">
      <t>キカン</t>
    </rPh>
    <phoneticPr fontId="2"/>
  </si>
  <si>
    <t>出席者</t>
    <rPh sb="0" eb="3">
      <t>シュッセキシャ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</si>
  <si>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</si>
  <si>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</si>
  <si>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</si>
  <si>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</si>
  <si>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</si>
  <si>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</si>
  <si>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</si>
  <si>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</si>
  <si>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補助金申請額</t>
    <rPh sb="0" eb="3">
      <t>ホジョキン</t>
    </rPh>
    <rPh sb="3" eb="6">
      <t>シンセイガク</t>
    </rPh>
    <phoneticPr fontId="2"/>
  </si>
  <si>
    <t>自己負担額</t>
    <rPh sb="0" eb="2">
      <t>ジコ</t>
    </rPh>
    <rPh sb="2" eb="5">
      <t>フタンガク</t>
    </rPh>
    <phoneticPr fontId="2"/>
  </si>
  <si>
    <t>施設名</t>
    <rPh sb="0" eb="2">
      <t>シセツ</t>
    </rPh>
    <rPh sb="2" eb="3">
      <t>メイ</t>
    </rPh>
    <phoneticPr fontId="2"/>
  </si>
  <si>
    <t>喀痰吸引等研修</t>
    <phoneticPr fontId="2"/>
  </si>
  <si>
    <t>生活支援員</t>
    <rPh sb="0" eb="5">
      <t>セイカツシエンイン</t>
    </rPh>
    <phoneticPr fontId="2"/>
  </si>
  <si>
    <t>国土花子</t>
    <rPh sb="0" eb="2">
      <t>コクド</t>
    </rPh>
    <rPh sb="2" eb="4">
      <t>ハナコ</t>
    </rPh>
    <phoneticPr fontId="2"/>
  </si>
  <si>
    <t>国土研修所</t>
    <rPh sb="0" eb="2">
      <t>コクド</t>
    </rPh>
    <rPh sb="2" eb="4">
      <t>ケンシュウ</t>
    </rPh>
    <rPh sb="4" eb="5">
      <t>ショ</t>
    </rPh>
    <phoneticPr fontId="2"/>
  </si>
  <si>
    <t>東京都港区○-△-□</t>
    <rPh sb="0" eb="3">
      <t>トウキョウト</t>
    </rPh>
    <rPh sb="3" eb="5">
      <t>ミナトク</t>
    </rPh>
    <phoneticPr fontId="2"/>
  </si>
  <si>
    <t>交通太郎</t>
    <rPh sb="0" eb="2">
      <t>コウツウ</t>
    </rPh>
    <rPh sb="2" eb="4">
      <t>タロウ</t>
    </rPh>
    <phoneticPr fontId="2"/>
  </si>
  <si>
    <t>ロ　開催の場合</t>
  </si>
  <si>
    <t>研修期間</t>
    <rPh sb="0" eb="2">
      <t>ケンシュウ</t>
    </rPh>
    <rPh sb="2" eb="4">
      <t>キカン</t>
    </rPh>
    <phoneticPr fontId="23"/>
  </si>
  <si>
    <t>講師</t>
    <rPh sb="0" eb="2">
      <t>コウシ</t>
    </rPh>
    <phoneticPr fontId="23"/>
  </si>
  <si>
    <t>旅費</t>
    <rPh sb="0" eb="2">
      <t>りょひ</t>
    </rPh>
    <phoneticPr fontId="23" type="Hiragana"/>
  </si>
  <si>
    <t>諸謝金</t>
    <rPh sb="0" eb="3">
      <t>しょしゃきん</t>
    </rPh>
    <phoneticPr fontId="23" type="Hiragana"/>
  </si>
  <si>
    <t>会場借上料詳細・会場住所等</t>
    <rPh sb="0" eb="2">
      <t>かいじょう</t>
    </rPh>
    <rPh sb="2" eb="3">
      <t>か</t>
    </rPh>
    <rPh sb="3" eb="4">
      <t>じょう</t>
    </rPh>
    <rPh sb="4" eb="5">
      <t>りょう</t>
    </rPh>
    <rPh sb="5" eb="7">
      <t>しょうさい</t>
    </rPh>
    <rPh sb="8" eb="10">
      <t>かいじょう</t>
    </rPh>
    <rPh sb="10" eb="12">
      <t>じゅうしょ</t>
    </rPh>
    <rPh sb="12" eb="13">
      <t>など</t>
    </rPh>
    <phoneticPr fontId="23" type="Hiragana"/>
  </si>
  <si>
    <t>研修名</t>
    <rPh sb="0" eb="2">
      <t>ケンシュウ</t>
    </rPh>
    <rPh sb="2" eb="3">
      <t>メイ</t>
    </rPh>
    <phoneticPr fontId="23"/>
  </si>
  <si>
    <t>開始日</t>
    <rPh sb="0" eb="3">
      <t>カイシビ</t>
    </rPh>
    <phoneticPr fontId="23"/>
  </si>
  <si>
    <t>終了日</t>
    <rPh sb="0" eb="3">
      <t>シュウリョウビ</t>
    </rPh>
    <phoneticPr fontId="23"/>
  </si>
  <si>
    <t>役職</t>
    <rPh sb="0" eb="2">
      <t>ヤクショク</t>
    </rPh>
    <phoneticPr fontId="23"/>
  </si>
  <si>
    <t>氏名</t>
    <rPh sb="0" eb="2">
      <t>シメイ</t>
    </rPh>
    <phoneticPr fontId="23"/>
  </si>
  <si>
    <t>旅費</t>
    <rPh sb="0" eb="2">
      <t>リョヒ</t>
    </rPh>
    <phoneticPr fontId="23"/>
  </si>
  <si>
    <t>自己負担額</t>
    <rPh sb="0" eb="2">
      <t>ジコ</t>
    </rPh>
    <rPh sb="2" eb="5">
      <t>フタンガク</t>
    </rPh>
    <phoneticPr fontId="23"/>
  </si>
  <si>
    <t>事業所負担額</t>
    <rPh sb="0" eb="3">
      <t>ジギョウショ</t>
    </rPh>
    <rPh sb="3" eb="5">
      <t>フタン</t>
    </rPh>
    <rPh sb="5" eb="6">
      <t>ガク</t>
    </rPh>
    <phoneticPr fontId="23"/>
  </si>
  <si>
    <t>補助金申請額</t>
    <rPh sb="0" eb="3">
      <t>ホジョキン</t>
    </rPh>
    <rPh sb="3" eb="6">
      <t>シンセイガク</t>
    </rPh>
    <phoneticPr fontId="23"/>
  </si>
  <si>
    <t>諸謝金</t>
    <rPh sb="0" eb="1">
      <t>ショ</t>
    </rPh>
    <rPh sb="1" eb="3">
      <t>シャキン</t>
    </rPh>
    <phoneticPr fontId="23"/>
  </si>
  <si>
    <t>事業所負担額</t>
    <rPh sb="0" eb="2">
      <t>ジギョウ</t>
    </rPh>
    <rPh sb="2" eb="3">
      <t>ショ</t>
    </rPh>
    <rPh sb="3" eb="6">
      <t>フタンガク</t>
    </rPh>
    <phoneticPr fontId="23"/>
  </si>
  <si>
    <t>会場使用料</t>
    <rPh sb="0" eb="2">
      <t>カイジョウ</t>
    </rPh>
    <rPh sb="2" eb="5">
      <t>シヨウリョウ</t>
    </rPh>
    <phoneticPr fontId="23"/>
  </si>
  <si>
    <t>放送機器使用料</t>
    <rPh sb="0" eb="2">
      <t>ホウソウ</t>
    </rPh>
    <rPh sb="2" eb="4">
      <t>キキ</t>
    </rPh>
    <rPh sb="4" eb="7">
      <t>シヨウリョウ</t>
    </rPh>
    <phoneticPr fontId="23"/>
  </si>
  <si>
    <t>会議費</t>
    <rPh sb="0" eb="3">
      <t>カイギヒ</t>
    </rPh>
    <phoneticPr fontId="23"/>
  </si>
  <si>
    <t>資料費</t>
    <rPh sb="0" eb="2">
      <t>シリョウ</t>
    </rPh>
    <rPh sb="2" eb="3">
      <t>ヒ</t>
    </rPh>
    <phoneticPr fontId="23"/>
  </si>
  <si>
    <t>事業所負担額</t>
    <rPh sb="0" eb="2">
      <t>ジギョウ</t>
    </rPh>
    <rPh sb="2" eb="3">
      <t>ショ</t>
    </rPh>
    <rPh sb="3" eb="5">
      <t>フタン</t>
    </rPh>
    <rPh sb="5" eb="6">
      <t>ガク</t>
    </rPh>
    <phoneticPr fontId="23"/>
  </si>
  <si>
    <t>補助対象経費</t>
    <rPh sb="0" eb="6">
      <t>ホジョタイショウケイヒ</t>
    </rPh>
    <phoneticPr fontId="23"/>
  </si>
  <si>
    <t>施設名</t>
    <rPh sb="0" eb="3">
      <t>シセツメイ</t>
    </rPh>
    <phoneticPr fontId="23"/>
  </si>
  <si>
    <t>住所</t>
    <rPh sb="0" eb="2">
      <t>ジュウショ</t>
    </rPh>
    <phoneticPr fontId="23"/>
  </si>
  <si>
    <t>参加者数</t>
    <rPh sb="0" eb="4">
      <t>サンカシャスウ</t>
    </rPh>
    <phoneticPr fontId="23"/>
  </si>
  <si>
    <t>A研修</t>
    <rPh sb="1" eb="3">
      <t>ケンシュウ</t>
    </rPh>
    <phoneticPr fontId="4"/>
  </si>
  <si>
    <t>大学教授</t>
    <rPh sb="0" eb="4">
      <t>ダイガクキョウジュ</t>
    </rPh>
    <phoneticPr fontId="4"/>
  </si>
  <si>
    <t>国土　太郎</t>
    <rPh sb="0" eb="2">
      <t>コクド</t>
    </rPh>
    <rPh sb="3" eb="5">
      <t>タロウ</t>
    </rPh>
    <phoneticPr fontId="4"/>
  </si>
  <si>
    <t>施設A</t>
    <rPh sb="0" eb="2">
      <t>シセツ</t>
    </rPh>
    <phoneticPr fontId="4"/>
  </si>
  <si>
    <t>東京都港区○-△-□</t>
    <phoneticPr fontId="4"/>
  </si>
  <si>
    <t>B研修</t>
    <rPh sb="1" eb="3">
      <t>ケンシュウ</t>
    </rPh>
    <phoneticPr fontId="4"/>
  </si>
  <si>
    <t>准教授</t>
    <rPh sb="0" eb="3">
      <t>ジュンキョウジュ</t>
    </rPh>
    <phoneticPr fontId="4"/>
  </si>
  <si>
    <t>交通　郁実</t>
    <rPh sb="0" eb="2">
      <t>コウツウ</t>
    </rPh>
    <rPh sb="3" eb="5">
      <t>イクミ</t>
    </rPh>
    <phoneticPr fontId="4"/>
  </si>
  <si>
    <t>施設B</t>
    <rPh sb="0" eb="2">
      <t>シセツ</t>
    </rPh>
    <phoneticPr fontId="4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</si>
  <si>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</si>
  <si>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</si>
  <si>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</si>
  <si>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</si>
  <si>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</si>
  <si>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</si>
  <si>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</si>
  <si>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</si>
  <si>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</si>
  <si>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</si>
  <si>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事務課</t>
    <rPh sb="0" eb="3">
      <t>ジムカ</t>
    </rPh>
    <phoneticPr fontId="2"/>
  </si>
  <si>
    <t>課長</t>
    <rPh sb="0" eb="2">
      <t>カチョウ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</si>
  <si>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</si>
  <si>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</si>
  <si>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090-AAA-AAA</t>
    <phoneticPr fontId="2"/>
  </si>
  <si>
    <t>kokudoziro@abc</t>
    <phoneticPr fontId="2"/>
  </si>
  <si>
    <t>担当者②</t>
    <rPh sb="0" eb="3">
      <t>タントウシャ</t>
    </rPh>
    <phoneticPr fontId="2"/>
  </si>
  <si>
    <t>副課長</t>
    <rPh sb="0" eb="3">
      <t>フクカチョウ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</si>
  <si>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</si>
  <si>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</si>
  <si>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080-BBB-BBB</t>
    <phoneticPr fontId="2"/>
  </si>
  <si>
    <t>kokudosaburo@abc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</si>
  <si>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</si>
  <si>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</si>
  <si>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責任太郎</t>
    <rPh sb="0" eb="2">
      <t>セキニン</t>
    </rPh>
    <rPh sb="2" eb="4">
      <t>タロウ</t>
    </rPh>
    <phoneticPr fontId="2"/>
  </si>
  <si>
    <t>連絡先：</t>
    <rPh sb="0" eb="3">
      <t>レンラクサキ</t>
    </rPh>
    <phoneticPr fontId="2"/>
  </si>
  <si>
    <t>0120-0000-0000</t>
    <phoneticPr fontId="2"/>
  </si>
  <si>
    <t>担当者：</t>
    <rPh sb="0" eb="3">
      <t>タントウシャ</t>
    </rPh>
    <phoneticPr fontId="2"/>
  </si>
  <si>
    <t>担当次郎</t>
    <rPh sb="0" eb="2">
      <t>タントウ</t>
    </rPh>
    <rPh sb="2" eb="4">
      <t>ジロウ</t>
    </rPh>
    <phoneticPr fontId="2"/>
  </si>
  <si>
    <t>080-9999-9999</t>
    <phoneticPr fontId="2"/>
  </si>
  <si>
    <t>口座番号</t>
  </si>
  <si>
    <t>会議費（お茶代）</t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</si>
  <si>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</si>
  <si>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</si>
  <si>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</si>
  <si>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</si>
  <si>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</si>
  <si>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</si>
  <si>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</si>
  <si>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</si>
  <si>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</si>
  <si>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</si>
  <si>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</si>
  <si>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</si>
  <si>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</si>
  <si>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</si>
  <si>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</si>
  <si>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住所</t>
    <rPh sb="0" eb="2">
      <t>ジュウショ</t>
    </rPh>
    <phoneticPr fontId="4"/>
  </si>
  <si>
    <t>病院名</t>
    <rPh sb="0" eb="3">
      <t>ビョウインメイ</t>
    </rPh>
    <phoneticPr fontId="4"/>
  </si>
  <si>
    <t>令和7年度被害者保護増進等事業費補助金
（自動車事故被害者支援体制等整備事業）
補助金交付申請兼実績報告書</t>
  </si>
  <si>
    <t>　令和7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院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</si>
  <si>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</si>
  <si>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</si>
  <si>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令和7年度自動車事故被害者支援体制等整備事業</t>
  </si>
  <si>
    <t>　　　　　　　　　    （短期入院協力事業）実施・経費報告書兼収支計算書のとおり</t>
  </si>
  <si>
    <t>２．補助対象事業の内容</t>
  </si>
  <si>
    <t xml:space="preserve">（短期入院協力事業）実施・経費報告書兼収支計算書のとおり  </t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</si>
  <si>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</si>
  <si>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</si>
  <si>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</si>
  <si>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</si>
  <si>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</si>
  <si>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</si>
  <si>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</si>
  <si>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</si>
  <si>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</si>
  <si>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</si>
  <si>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</si>
  <si>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</si>
  <si>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</si>
  <si>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</si>
  <si>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令和7年度自動車事故被害者支援体制等整備事業（短期入院協力事業（利用促進等事務費））実施・経費報告書兼収支計算書</t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</si>
  <si>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</si>
  <si>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</si>
  <si>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</si>
  <si>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</si>
  <si>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</si>
  <si>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</si>
  <si>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</si>
  <si>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</si>
  <si>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</si>
  <si>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</si>
  <si>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実施年月</t>
    <rPh sb="0" eb="2">
      <t>ジッシ</t>
    </rPh>
    <rPh sb="2" eb="4">
      <t>ネンゲツ</t>
    </rPh>
    <phoneticPr fontId="2"/>
  </si>
  <si>
    <t>実施場所</t>
    <rPh sb="0" eb="2">
      <t>ジッシ</t>
    </rPh>
    <rPh sb="2" eb="4">
      <t>バショ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</si>
  <si>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</si>
  <si>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施設名</t>
    <rPh sb="0" eb="3">
      <t>シセツメイ</t>
    </rPh>
    <phoneticPr fontId="2"/>
  </si>
  <si>
    <t>①研修等経費</t>
  </si>
  <si>
    <t>　イ　外部開催分</t>
    <rPh sb="3" eb="5">
      <t>ガイブ</t>
    </rPh>
    <rPh sb="5" eb="7">
      <t>カイサイ</t>
    </rPh>
    <rPh sb="7" eb="8">
      <t>ブン</t>
    </rPh>
    <phoneticPr fontId="2"/>
  </si>
  <si>
    <t>　ロ　施設内開催分</t>
    <rPh sb="3" eb="5">
      <t>シセツ</t>
    </rPh>
    <rPh sb="5" eb="6">
      <t>ナイ</t>
    </rPh>
    <rPh sb="6" eb="8">
      <t>カイサイ</t>
    </rPh>
    <rPh sb="8" eb="9">
      <t>ブン</t>
    </rPh>
    <phoneticPr fontId="2"/>
  </si>
  <si>
    <t>　　 ①諸謝金</t>
    <rPh sb="4" eb="5">
      <t>ショ</t>
    </rPh>
    <rPh sb="5" eb="7">
      <t>シャキン</t>
    </rPh>
    <phoneticPr fontId="2"/>
  </si>
  <si>
    <t>諸謝金</t>
  </si>
  <si>
    <t>　　 ②会議開催経費</t>
    <rPh sb="4" eb="6">
      <t>カイギ</t>
    </rPh>
    <rPh sb="6" eb="8">
      <t>カイサイ</t>
    </rPh>
    <rPh sb="8" eb="10">
      <t>ケイヒ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</si>
  <si>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</si>
  <si>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２．在宅重度後遺障害者(利用者)の短期入院受入状況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21" eb="23">
      <t>ウケイレ</t>
    </rPh>
    <rPh sb="23" eb="25">
      <t>ジョウキョウ</t>
    </rPh>
    <phoneticPr fontId="2"/>
  </si>
  <si>
    <t>短期入院受入期間</t>
    <phoneticPr fontId="2"/>
  </si>
  <si>
    <t>受入実績延べ人数</t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</si>
  <si>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</si>
  <si>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</si>
  <si>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</si>
  <si>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</si>
  <si>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</si>
  <si>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</si>
  <si>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</si>
  <si>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</si>
  <si>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</si>
  <si>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</si>
  <si>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</si>
  <si>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</si>
  <si>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</si>
  <si>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</si>
  <si>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</si>
  <si>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</si>
  <si>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</si>
  <si>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</si>
  <si>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</si>
  <si>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</si>
  <si>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短期入院プラン作成費</t>
    <rPh sb="1" eb="3">
      <t>タンキ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</si>
  <si>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</si>
  <si>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</si>
  <si>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</si>
  <si>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</si>
  <si>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</si>
  <si>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病院名</t>
    <rPh sb="0" eb="3">
      <t>ビョウインメイ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</si>
  <si>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</si>
  <si>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</si>
  <si>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令和7年度被害者保護増進等事業費補助金に係る補助対象事業(自動車事故被害者支援体制等整備事業(短期入院協力事業))については、交付決定及び額の確定に基づき、下記のとおり支払を請求いたします。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</si>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</sst>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\-;\-;@"/>
    <numFmt numFmtId="177" formatCode="gyy\.m\.d"/>
    <numFmt numFmtId="178" formatCode="#,##0&quot;円&quot;"/>
    <numFmt numFmtId="179" formatCode="gggyy&quot;年&quot;m&quot;月&quot;d&quot;日&quot;"/>
    <numFmt numFmtId="180" formatCode="ggge&quot;年&quot;m&quot;月&quot;"/>
    <numFmt numFmtId="181" formatCode="[&lt;=999]000;[&lt;=9999]000\-00;000\-0000"/>
  </numFmts>
  <fonts count="28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6"/>
      <name val="游ゴシック"/>
      <family val="3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79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8" fontId="10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18" fillId="0" borderId="14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36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20" xfId="0" applyFont="1" applyBorder="1">
      <alignment vertical="center"/>
    </xf>
    <xf numFmtId="176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8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8" fillId="0" borderId="40" xfId="0" applyFont="1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42" fontId="9" fillId="0" borderId="62" xfId="0" applyNumberFormat="1" applyFont="1" applyBorder="1" applyAlignment="1">
      <alignment vertical="center" shrinkToFit="1"/>
    </xf>
    <xf numFmtId="0" fontId="9" fillId="0" borderId="62" xfId="0" applyFont="1" applyBorder="1" applyAlignment="1">
      <alignment vertical="center" shrinkToFit="1"/>
    </xf>
    <xf numFmtId="42" fontId="9" fillId="0" borderId="64" xfId="0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179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/>
    </xf>
    <xf numFmtId="42" fontId="7" fillId="0" borderId="6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6" xfId="0" applyNumberFormat="1" applyFont="1" applyFill="1" applyBorder="1" applyAlignment="1">
      <alignment horizontal="right" vertical="center"/>
    </xf>
    <xf numFmtId="42" fontId="7" fillId="2" borderId="16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177" fontId="24" fillId="0" borderId="2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  <xf numFmtId="42" fontId="7" fillId="2" borderId="85" xfId="0" applyNumberFormat="1" applyFont="1" applyFill="1" applyBorder="1" applyAlignment="1">
      <alignment horizontal="center" vertical="center"/>
    </xf>
    <xf numFmtId="42" fontId="7" fillId="2" borderId="86" xfId="0" applyNumberFormat="1" applyFont="1" applyFill="1" applyBorder="1" applyAlignment="1">
      <alignment horizontal="center" vertical="center"/>
    </xf>
    <xf numFmtId="42" fontId="7" fillId="2" borderId="8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1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41" fontId="7" fillId="2" borderId="2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41" fontId="26" fillId="2" borderId="2" xfId="0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24" fillId="0" borderId="4" xfId="0" applyNumberFormat="1" applyFont="1" applyBorder="1" applyAlignment="1" applyProtection="1">
      <alignment horizontal="center" vertical="center" shrinkToFit="1"/>
      <protection locked="0"/>
    </xf>
    <xf numFmtId="177" fontId="24" fillId="0" borderId="2" xfId="0" applyNumberFormat="1" applyFont="1" applyBorder="1" applyAlignment="1" applyProtection="1">
      <alignment horizontal="center" vertical="center" shrinkToFit="1"/>
      <protection locked="0"/>
    </xf>
    <xf numFmtId="177" fontId="24" fillId="0" borderId="67" xfId="0" applyNumberFormat="1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42" fontId="7" fillId="0" borderId="69" xfId="0" applyNumberFormat="1" applyFont="1" applyBorder="1" applyAlignment="1" applyProtection="1">
      <alignment vertical="center" shrinkToFit="1"/>
      <protection locked="0"/>
    </xf>
    <xf numFmtId="42" fontId="7" fillId="0" borderId="70" xfId="0" applyNumberFormat="1" applyFont="1" applyBorder="1" applyAlignment="1" applyProtection="1">
      <alignment vertical="center" shrinkToFit="1"/>
      <protection locked="0"/>
    </xf>
    <xf numFmtId="41" fontId="7" fillId="0" borderId="4" xfId="0" applyNumberFormat="1" applyFont="1" applyBorder="1" applyAlignment="1" applyProtection="1">
      <alignment horizontal="right" vertical="center" shrinkToFit="1"/>
      <protection locked="0"/>
    </xf>
    <xf numFmtId="41" fontId="7" fillId="0" borderId="2" xfId="0" applyNumberFormat="1" applyFont="1" applyBorder="1" applyAlignment="1" applyProtection="1">
      <alignment horizontal="right" vertical="center" shrinkToFit="1"/>
      <protection locked="0"/>
    </xf>
    <xf numFmtId="41" fontId="7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right" vertical="center" shrinkToFit="1"/>
    </xf>
    <xf numFmtId="41" fontId="7" fillId="0" borderId="2" xfId="0" applyNumberFormat="1" applyFont="1" applyBorder="1" applyAlignment="1" applyProtection="1">
      <alignment horizontal="center" vertical="center" shrinkToFit="1"/>
      <protection locked="0"/>
    </xf>
    <xf numFmtId="41" fontId="26" fillId="2" borderId="2" xfId="0" applyNumberFormat="1" applyFont="1" applyFill="1" applyBorder="1" applyAlignment="1">
      <alignment horizontal="center" vertical="center" shrinkToFit="1"/>
    </xf>
    <xf numFmtId="41" fontId="26" fillId="2" borderId="67" xfId="0" applyNumberFormat="1" applyFont="1" applyFill="1" applyBorder="1" applyAlignment="1">
      <alignment horizontal="center" vertical="center" shrinkToFit="1"/>
    </xf>
    <xf numFmtId="41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right" vertical="center" shrinkToFit="1"/>
      <protection locked="0"/>
    </xf>
    <xf numFmtId="0" fontId="7" fillId="0" borderId="67" xfId="0" applyFont="1" applyBorder="1" applyAlignment="1" applyProtection="1">
      <alignment horizontal="right" vertical="center" shrinkToFit="1"/>
      <protection locked="0"/>
    </xf>
    <xf numFmtId="0" fontId="7" fillId="0" borderId="88" xfId="0" applyFont="1" applyBorder="1" applyAlignment="1" applyProtection="1">
      <alignment horizontal="left" vertical="center" shrinkToFit="1"/>
      <protection locked="0"/>
    </xf>
    <xf numFmtId="177" fontId="24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center" vertical="center" shrinkToFit="1"/>
      <protection locked="0"/>
    </xf>
    <xf numFmtId="0" fontId="7" fillId="0" borderId="75" xfId="0" applyFont="1" applyBorder="1" applyAlignment="1" applyProtection="1">
      <alignment horizontal="right" vertical="center" shrinkToFit="1"/>
      <protection locked="0"/>
    </xf>
    <xf numFmtId="0" fontId="7" fillId="0" borderId="76" xfId="0" applyFont="1" applyBorder="1" applyAlignment="1" applyProtection="1">
      <alignment horizontal="right" vertical="center" shrinkToFit="1"/>
      <protection locked="0"/>
    </xf>
    <xf numFmtId="177" fontId="24" fillId="0" borderId="24" xfId="0" applyNumberFormat="1" applyFont="1" applyBorder="1" applyAlignment="1" applyProtection="1">
      <alignment horizontal="center" vertical="center" shrinkToFit="1"/>
      <protection locked="0"/>
    </xf>
    <xf numFmtId="177" fontId="24" fillId="0" borderId="75" xfId="0" applyNumberFormat="1" applyFont="1" applyBorder="1" applyAlignment="1" applyProtection="1">
      <alignment horizontal="center" vertical="center" shrinkToFit="1"/>
      <protection locked="0"/>
    </xf>
    <xf numFmtId="177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78" xfId="0" applyFont="1" applyBorder="1" applyAlignment="1" applyProtection="1">
      <alignment horizontal="center" vertical="center" shrinkToFit="1"/>
      <protection locked="0"/>
    </xf>
    <xf numFmtId="42" fontId="7" fillId="0" borderId="78" xfId="0" applyNumberFormat="1" applyFont="1" applyBorder="1" applyAlignment="1" applyProtection="1">
      <alignment vertical="center" shrinkToFit="1"/>
      <protection locked="0"/>
    </xf>
    <xf numFmtId="42" fontId="7" fillId="0" borderId="79" xfId="0" applyNumberFormat="1" applyFont="1" applyBorder="1" applyAlignment="1" applyProtection="1">
      <alignment vertical="center" shrinkToFit="1"/>
      <protection locked="0"/>
    </xf>
    <xf numFmtId="41" fontId="7" fillId="0" borderId="74" xfId="0" applyNumberFormat="1" applyFont="1" applyBorder="1" applyAlignment="1" applyProtection="1">
      <alignment horizontal="right" vertical="center" shrinkToFit="1"/>
      <protection locked="0"/>
    </xf>
    <xf numFmtId="41" fontId="7" fillId="0" borderId="75" xfId="0" applyNumberFormat="1" applyFont="1" applyBorder="1" applyAlignment="1" applyProtection="1">
      <alignment horizontal="right" vertical="center" shrinkToFit="1"/>
      <protection locked="0"/>
    </xf>
    <xf numFmtId="41" fontId="7" fillId="2" borderId="75" xfId="0" applyNumberFormat="1" applyFont="1" applyFill="1" applyBorder="1" applyAlignment="1">
      <alignment horizontal="center" vertical="center" shrinkToFit="1"/>
    </xf>
    <xf numFmtId="41" fontId="26" fillId="2" borderId="75" xfId="0" applyNumberFormat="1" applyFont="1" applyFill="1" applyBorder="1" applyAlignment="1">
      <alignment horizontal="right" vertical="center" shrinkToFit="1"/>
    </xf>
    <xf numFmtId="41" fontId="26" fillId="2" borderId="76" xfId="0" applyNumberFormat="1" applyFont="1" applyFill="1" applyBorder="1" applyAlignment="1">
      <alignment horizontal="right" vertical="center" shrinkToFit="1"/>
    </xf>
    <xf numFmtId="41" fontId="7" fillId="0" borderId="75" xfId="0" applyNumberFormat="1" applyFont="1" applyBorder="1" applyAlignment="1" applyProtection="1">
      <alignment horizontal="center" vertical="center" shrinkToFit="1"/>
      <protection locked="0"/>
    </xf>
    <xf numFmtId="41" fontId="26" fillId="2" borderId="75" xfId="0" applyNumberFormat="1" applyFont="1" applyFill="1" applyBorder="1" applyAlignment="1">
      <alignment horizontal="center" vertical="center" shrinkToFit="1"/>
    </xf>
    <xf numFmtId="41" fontId="26" fillId="2" borderId="76" xfId="0" applyNumberFormat="1" applyFont="1" applyFill="1" applyBorder="1" applyAlignment="1">
      <alignment horizontal="center" vertical="center" shrinkToFit="1"/>
    </xf>
    <xf numFmtId="41" fontId="7" fillId="0" borderId="66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5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4" xfId="4" applyNumberFormat="1" applyFont="1" applyFill="1" applyBorder="1" applyAlignment="1" applyProtection="1">
      <alignment horizontal="center" vertical="center" shrinkToFit="1"/>
      <protection locked="0"/>
    </xf>
    <xf numFmtId="41" fontId="7" fillId="0" borderId="23" xfId="4" applyNumberFormat="1" applyFont="1" applyFill="1" applyBorder="1" applyAlignment="1" applyProtection="1">
      <alignment horizontal="center" vertical="center" shrinkToFit="1"/>
      <protection locked="0"/>
    </xf>
    <xf numFmtId="41" fontId="7" fillId="2" borderId="75" xfId="0" applyNumberFormat="1" applyFont="1" applyFill="1" applyBorder="1" applyAlignment="1">
      <alignment horizontal="right" vertical="center" shrinkToFit="1"/>
    </xf>
    <xf numFmtId="49" fontId="6" fillId="0" borderId="23" xfId="3" applyNumberFormat="1" applyFill="1" applyBorder="1" applyAlignment="1">
      <alignment horizontal="center" vertical="center" shrinkToFit="1"/>
    </xf>
    <xf numFmtId="49" fontId="6" fillId="0" borderId="25" xfId="3" applyNumberFormat="1" applyFill="1" applyBorder="1" applyAlignment="1">
      <alignment horizontal="center" vertical="center" shrinkToFit="1"/>
    </xf>
    <xf numFmtId="49" fontId="6" fillId="0" borderId="26" xfId="3" applyNumberForma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5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6" fillId="0" borderId="1" xfId="3" applyNumberFormat="1" applyFill="1" applyBorder="1" applyAlignment="1">
      <alignment horizontal="center" vertical="center" shrinkToFit="1"/>
    </xf>
    <xf numFmtId="49" fontId="6" fillId="0" borderId="6" xfId="3" applyNumberFormat="1" applyFill="1" applyBorder="1" applyAlignment="1">
      <alignment horizontal="center" vertical="center" shrinkToFit="1"/>
    </xf>
    <xf numFmtId="49" fontId="6" fillId="0" borderId="22" xfId="3" applyNumberFormat="1" applyFill="1" applyBorder="1" applyAlignment="1">
      <alignment horizontal="center" vertical="center" shrinkToFit="1"/>
    </xf>
    <xf numFmtId="177" fontId="24" fillId="0" borderId="1" xfId="0" applyNumberFormat="1" applyFont="1" applyBorder="1" applyAlignment="1">
      <alignment horizontal="center" vertical="center" shrinkToFit="1"/>
    </xf>
    <xf numFmtId="177" fontId="24" fillId="0" borderId="6" xfId="0" applyNumberFormat="1" applyFont="1" applyBorder="1" applyAlignment="1">
      <alignment horizontal="center" vertical="center" shrinkToFit="1"/>
    </xf>
    <xf numFmtId="177" fontId="24" fillId="0" borderId="16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center" vertical="center"/>
    </xf>
    <xf numFmtId="176" fontId="9" fillId="0" borderId="102" xfId="0" applyNumberFormat="1" applyFont="1" applyBorder="1" applyAlignment="1">
      <alignment horizontal="center" vertical="center" shrinkToFit="1"/>
    </xf>
    <xf numFmtId="176" fontId="9" fillId="0" borderId="103" xfId="0" applyNumberFormat="1" applyFont="1" applyBorder="1" applyAlignment="1">
      <alignment horizontal="center" vertical="center" shrinkToFit="1"/>
    </xf>
    <xf numFmtId="176" fontId="9" fillId="0" borderId="104" xfId="0" applyNumberFormat="1" applyFont="1" applyBorder="1" applyAlignment="1">
      <alignment horizontal="center" vertical="center" shrinkToFit="1"/>
    </xf>
    <xf numFmtId="0" fontId="7" fillId="0" borderId="89" xfId="0" applyFont="1" applyBorder="1" applyAlignment="1">
      <alignment horizontal="center" vertical="center"/>
    </xf>
    <xf numFmtId="41" fontId="7" fillId="2" borderId="1" xfId="0" applyNumberFormat="1" applyFont="1" applyFill="1" applyBorder="1" applyAlignment="1">
      <alignment horizontal="right" vertical="center" shrinkToFit="1"/>
    </xf>
    <xf numFmtId="41" fontId="7" fillId="2" borderId="6" xfId="0" applyNumberFormat="1" applyFont="1" applyFill="1" applyBorder="1" applyAlignment="1">
      <alignment horizontal="right" vertical="center" shrinkToFit="1"/>
    </xf>
    <xf numFmtId="41" fontId="7" fillId="2" borderId="16" xfId="0" applyNumberFormat="1" applyFont="1" applyFill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41" fontId="26" fillId="2" borderId="1" xfId="0" applyNumberFormat="1" applyFont="1" applyFill="1" applyBorder="1" applyAlignment="1">
      <alignment horizontal="right" vertical="center" shrinkToFit="1"/>
    </xf>
    <xf numFmtId="41" fontId="26" fillId="2" borderId="6" xfId="0" applyNumberFormat="1" applyFont="1" applyFill="1" applyBorder="1" applyAlignment="1">
      <alignment horizontal="right" vertical="center" shrinkToFit="1"/>
    </xf>
    <xf numFmtId="41" fontId="26" fillId="2" borderId="1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177" fontId="24" fillId="0" borderId="12" xfId="0" applyNumberFormat="1" applyFont="1" applyBorder="1" applyAlignment="1" applyProtection="1">
      <alignment horizontal="center" vertical="center" shrinkToFit="1"/>
      <protection locked="0"/>
    </xf>
    <xf numFmtId="177" fontId="24" fillId="0" borderId="6" xfId="0" applyNumberFormat="1" applyFont="1" applyBorder="1" applyAlignment="1" applyProtection="1">
      <alignment horizontal="center" vertical="center" shrinkToFit="1"/>
      <protection locked="0"/>
    </xf>
    <xf numFmtId="177" fontId="24" fillId="0" borderId="1" xfId="0" applyNumberFormat="1" applyFont="1" applyBorder="1" applyAlignment="1" applyProtection="1">
      <alignment horizontal="center" vertical="center" shrinkToFit="1"/>
      <protection locked="0"/>
    </xf>
    <xf numFmtId="177" fontId="24" fillId="0" borderId="2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shrinkToFit="1"/>
      <protection locked="0"/>
    </xf>
    <xf numFmtId="42" fontId="7" fillId="0" borderId="82" xfId="0" applyNumberFormat="1" applyFont="1" applyBorder="1" applyAlignment="1" applyProtection="1">
      <alignment horizontal="center" vertical="center" shrinkToFit="1"/>
      <protection locked="0"/>
    </xf>
    <xf numFmtId="42" fontId="7" fillId="0" borderId="6" xfId="0" applyNumberFormat="1" applyFont="1" applyBorder="1" applyAlignment="1" applyProtection="1">
      <alignment horizontal="center" vertical="center" shrinkToFit="1"/>
      <protection locked="0"/>
    </xf>
    <xf numFmtId="42" fontId="7" fillId="0" borderId="22" xfId="0" applyNumberFormat="1" applyFont="1" applyBorder="1" applyAlignment="1" applyProtection="1">
      <alignment horizontal="center" vertical="center" shrinkToFit="1"/>
      <protection locked="0"/>
    </xf>
    <xf numFmtId="41" fontId="7" fillId="0" borderId="12" xfId="0" applyNumberFormat="1" applyFont="1" applyBorder="1" applyAlignment="1" applyProtection="1">
      <alignment horizontal="right" vertical="center" shrinkToFit="1"/>
      <protection locked="0"/>
    </xf>
    <xf numFmtId="41" fontId="7" fillId="0" borderId="6" xfId="0" applyNumberFormat="1" applyFont="1" applyBorder="1" applyAlignment="1" applyProtection="1">
      <alignment horizontal="right" vertical="center" shrinkToFit="1"/>
      <protection locked="0"/>
    </xf>
    <xf numFmtId="41" fontId="7" fillId="0" borderId="16" xfId="0" applyNumberFormat="1" applyFont="1" applyBorder="1" applyAlignment="1" applyProtection="1">
      <alignment horizontal="right" vertical="center" shrinkToFit="1"/>
      <protection locked="0"/>
    </xf>
    <xf numFmtId="41" fontId="7" fillId="0" borderId="1" xfId="0" applyNumberFormat="1" applyFont="1" applyBorder="1" applyAlignment="1" applyProtection="1">
      <alignment horizontal="right" vertical="center" shrinkToFit="1"/>
      <protection locked="0"/>
    </xf>
    <xf numFmtId="41" fontId="7" fillId="2" borderId="1" xfId="0" applyNumberFormat="1" applyFont="1" applyFill="1" applyBorder="1" applyAlignment="1">
      <alignment horizontal="center" vertical="center" shrinkToFit="1"/>
    </xf>
    <xf numFmtId="41" fontId="7" fillId="2" borderId="6" xfId="0" applyNumberFormat="1" applyFont="1" applyFill="1" applyBorder="1" applyAlignment="1">
      <alignment horizontal="center" vertical="center" shrinkToFit="1"/>
    </xf>
    <xf numFmtId="41" fontId="7" fillId="2" borderId="1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right" vertical="center" shrinkToFit="1"/>
    </xf>
    <xf numFmtId="41" fontId="7" fillId="0" borderId="1" xfId="0" applyNumberFormat="1" applyFont="1" applyBorder="1" applyAlignment="1" applyProtection="1">
      <alignment horizontal="center" vertical="center" shrinkToFit="1"/>
      <protection locked="0"/>
    </xf>
    <xf numFmtId="41" fontId="7" fillId="0" borderId="6" xfId="0" applyNumberFormat="1" applyFont="1" applyBorder="1" applyAlignment="1" applyProtection="1">
      <alignment horizontal="center" vertical="center" shrinkToFit="1"/>
      <protection locked="0"/>
    </xf>
    <xf numFmtId="41" fontId="7" fillId="0" borderId="16" xfId="0" applyNumberFormat="1" applyFont="1" applyBorder="1" applyAlignment="1" applyProtection="1">
      <alignment horizontal="center" vertical="center" shrinkToFit="1"/>
      <protection locked="0"/>
    </xf>
    <xf numFmtId="41" fontId="26" fillId="2" borderId="1" xfId="0" applyNumberFormat="1" applyFont="1" applyFill="1" applyBorder="1" applyAlignment="1">
      <alignment horizontal="center" vertical="center" shrinkToFit="1"/>
    </xf>
    <xf numFmtId="41" fontId="26" fillId="2" borderId="6" xfId="0" applyNumberFormat="1" applyFont="1" applyFill="1" applyBorder="1" applyAlignment="1">
      <alignment horizontal="center" vertical="center" shrinkToFit="1"/>
    </xf>
    <xf numFmtId="41" fontId="26" fillId="2" borderId="22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right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right" vertical="center" shrinkToFit="1"/>
      <protection locked="0"/>
    </xf>
    <xf numFmtId="0" fontId="7" fillId="0" borderId="25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right" vertical="center" shrinkToFit="1"/>
      <protection locked="0"/>
    </xf>
    <xf numFmtId="177" fontId="24" fillId="0" borderId="66" xfId="0" applyNumberFormat="1" applyFont="1" applyBorder="1" applyAlignment="1" applyProtection="1">
      <alignment horizontal="center" vertical="center" shrinkToFit="1"/>
      <protection locked="0"/>
    </xf>
    <xf numFmtId="177" fontId="24" fillId="0" borderId="25" xfId="0" applyNumberFormat="1" applyFont="1" applyBorder="1" applyAlignment="1" applyProtection="1">
      <alignment horizontal="center" vertical="center" shrinkToFit="1"/>
      <protection locked="0"/>
    </xf>
    <xf numFmtId="177" fontId="24" fillId="0" borderId="23" xfId="0" applyNumberFormat="1" applyFont="1" applyBorder="1" applyAlignment="1" applyProtection="1">
      <alignment horizontal="center" vertical="center" shrinkToFit="1"/>
      <protection locked="0"/>
    </xf>
    <xf numFmtId="177" fontId="24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42" fontId="7" fillId="0" borderId="80" xfId="0" applyNumberFormat="1" applyFont="1" applyBorder="1" applyAlignment="1" applyProtection="1">
      <alignment horizontal="center" vertical="center" shrinkToFit="1"/>
      <protection locked="0"/>
    </xf>
    <xf numFmtId="42" fontId="7" fillId="0" borderId="25" xfId="0" applyNumberFormat="1" applyFont="1" applyBorder="1" applyAlignment="1" applyProtection="1">
      <alignment horizontal="center" vertical="center" shrinkToFit="1"/>
      <protection locked="0"/>
    </xf>
    <xf numFmtId="42" fontId="7" fillId="0" borderId="26" xfId="0" applyNumberFormat="1" applyFont="1" applyBorder="1" applyAlignment="1" applyProtection="1">
      <alignment horizontal="center" vertical="center" shrinkToFit="1"/>
      <protection locked="0"/>
    </xf>
    <xf numFmtId="41" fontId="7" fillId="0" borderId="66" xfId="0" applyNumberFormat="1" applyFont="1" applyBorder="1" applyAlignment="1" applyProtection="1">
      <alignment horizontal="right" vertical="center" shrinkToFit="1"/>
      <protection locked="0"/>
    </xf>
    <xf numFmtId="41" fontId="7" fillId="0" borderId="25" xfId="0" applyNumberFormat="1" applyFont="1" applyBorder="1" applyAlignment="1" applyProtection="1">
      <alignment horizontal="right" vertical="center" shrinkToFit="1"/>
      <protection locked="0"/>
    </xf>
    <xf numFmtId="41" fontId="7" fillId="0" borderId="24" xfId="0" applyNumberFormat="1" applyFont="1" applyBorder="1" applyAlignment="1" applyProtection="1">
      <alignment horizontal="right" vertical="center" shrinkToFit="1"/>
      <protection locked="0"/>
    </xf>
    <xf numFmtId="41" fontId="7" fillId="0" borderId="23" xfId="0" applyNumberFormat="1" applyFont="1" applyBorder="1" applyAlignment="1" applyProtection="1">
      <alignment horizontal="right" vertical="center" shrinkToFit="1"/>
      <protection locked="0"/>
    </xf>
    <xf numFmtId="41" fontId="7" fillId="2" borderId="23" xfId="0" applyNumberFormat="1" applyFont="1" applyFill="1" applyBorder="1" applyAlignment="1">
      <alignment horizontal="center" vertical="center" shrinkToFit="1"/>
    </xf>
    <xf numFmtId="41" fontId="7" fillId="2" borderId="25" xfId="0" applyNumberFormat="1" applyFont="1" applyFill="1" applyBorder="1" applyAlignment="1">
      <alignment horizontal="center" vertical="center" shrinkToFit="1"/>
    </xf>
    <xf numFmtId="41" fontId="7" fillId="2" borderId="24" xfId="0" applyNumberFormat="1" applyFont="1" applyFill="1" applyBorder="1" applyAlignment="1">
      <alignment horizontal="center" vertical="center" shrinkToFit="1"/>
    </xf>
    <xf numFmtId="41" fontId="26" fillId="2" borderId="23" xfId="0" applyNumberFormat="1" applyFont="1" applyFill="1" applyBorder="1" applyAlignment="1">
      <alignment horizontal="right" vertical="center" shrinkToFit="1"/>
    </xf>
    <xf numFmtId="41" fontId="26" fillId="2" borderId="25" xfId="0" applyNumberFormat="1" applyFont="1" applyFill="1" applyBorder="1" applyAlignment="1">
      <alignment horizontal="right" vertical="center" shrinkToFit="1"/>
    </xf>
    <xf numFmtId="41" fontId="26" fillId="2" borderId="26" xfId="0" applyNumberFormat="1" applyFont="1" applyFill="1" applyBorder="1" applyAlignment="1">
      <alignment horizontal="right" vertical="center" shrinkToFit="1"/>
    </xf>
    <xf numFmtId="41" fontId="7" fillId="0" borderId="23" xfId="0" applyNumberFormat="1" applyFont="1" applyBorder="1" applyAlignment="1" applyProtection="1">
      <alignment horizontal="center" vertical="center" shrinkToFit="1"/>
      <protection locked="0"/>
    </xf>
    <xf numFmtId="41" fontId="7" fillId="0" borderId="25" xfId="0" applyNumberFormat="1" applyFont="1" applyBorder="1" applyAlignment="1" applyProtection="1">
      <alignment horizontal="center" vertical="center" shrinkToFit="1"/>
      <protection locked="0"/>
    </xf>
    <xf numFmtId="41" fontId="7" fillId="0" borderId="24" xfId="0" applyNumberFormat="1" applyFont="1" applyBorder="1" applyAlignment="1" applyProtection="1">
      <alignment horizontal="center" vertical="center" shrinkToFit="1"/>
      <protection locked="0"/>
    </xf>
    <xf numFmtId="41" fontId="26" fillId="2" borderId="23" xfId="0" applyNumberFormat="1" applyFont="1" applyFill="1" applyBorder="1" applyAlignment="1">
      <alignment horizontal="center" vertical="center" shrinkToFit="1"/>
    </xf>
    <xf numFmtId="41" fontId="26" fillId="2" borderId="25" xfId="0" applyNumberFormat="1" applyFont="1" applyFill="1" applyBorder="1" applyAlignment="1">
      <alignment horizontal="center" vertical="center" shrinkToFit="1"/>
    </xf>
    <xf numFmtId="41" fontId="26" fillId="2" borderId="26" xfId="0" applyNumberFormat="1" applyFont="1" applyFill="1" applyBorder="1" applyAlignment="1">
      <alignment horizontal="center" vertical="center" shrinkToFit="1"/>
    </xf>
    <xf numFmtId="41" fontId="7" fillId="2" borderId="23" xfId="0" applyNumberFormat="1" applyFont="1" applyFill="1" applyBorder="1" applyAlignment="1">
      <alignment horizontal="right" vertical="center" shrinkToFit="1"/>
    </xf>
    <xf numFmtId="41" fontId="7" fillId="2" borderId="25" xfId="0" applyNumberFormat="1" applyFont="1" applyFill="1" applyBorder="1" applyAlignment="1">
      <alignment horizontal="right" vertical="center" shrinkToFit="1"/>
    </xf>
    <xf numFmtId="41" fontId="7" fillId="2" borderId="24" xfId="0" applyNumberFormat="1" applyFont="1" applyFill="1" applyBorder="1" applyAlignment="1">
      <alignment horizontal="right" vertical="center" shrinkToFit="1"/>
    </xf>
    <xf numFmtId="41" fontId="26" fillId="2" borderId="24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distributed" vertical="center" shrinkToFit="1"/>
    </xf>
    <xf numFmtId="176" fontId="7" fillId="0" borderId="0" xfId="0" applyNumberFormat="1" applyFont="1" applyAlignment="1">
      <alignment horizontal="distributed" vertical="center" shrinkToFi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38" fontId="10" fillId="0" borderId="0" xfId="2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42" fontId="8" fillId="0" borderId="14" xfId="0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5" xfId="0" applyFont="1" applyBorder="1" applyAlignment="1">
      <alignment horizontal="right" vertical="center"/>
    </xf>
    <xf numFmtId="0" fontId="8" fillId="0" borderId="50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36" xfId="0" applyNumberFormat="1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6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42" fontId="9" fillId="0" borderId="45" xfId="0" applyNumberFormat="1" applyFont="1" applyBorder="1" applyAlignment="1">
      <alignment horizontal="center" vertical="center"/>
    </xf>
    <xf numFmtId="42" fontId="9" fillId="0" borderId="37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42" fontId="19" fillId="0" borderId="45" xfId="0" applyNumberFormat="1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42" fontId="9" fillId="0" borderId="45" xfId="0" applyNumberFormat="1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0" fontId="18" fillId="0" borderId="37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2" fontId="9" fillId="0" borderId="44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180" fontId="9" fillId="0" borderId="4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40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4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 shrinkToFit="1"/>
    </xf>
    <xf numFmtId="42" fontId="9" fillId="0" borderId="49" xfId="0" applyNumberFormat="1" applyFont="1" applyBorder="1" applyAlignment="1">
      <alignment horizontal="right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36" xfId="0" applyNumberFormat="1" applyFont="1" applyBorder="1" applyAlignment="1">
      <alignment horizontal="right" vertical="center"/>
    </xf>
    <xf numFmtId="42" fontId="9" fillId="0" borderId="39" xfId="0" applyNumberFormat="1" applyFont="1" applyBorder="1" applyAlignment="1">
      <alignment horizontal="righ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42" fontId="9" fillId="0" borderId="44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42" fontId="9" fillId="0" borderId="4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35" xfId="0" applyFont="1" applyBorder="1" applyAlignment="1">
      <alignment horizontal="right"/>
    </xf>
    <xf numFmtId="0" fontId="7" fillId="0" borderId="3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178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176" fontId="10" fillId="0" borderId="0" xfId="0" applyNumberFormat="1" applyFont="1" applyAlignment="1">
      <alignment horizontal="distributed" vertical="center" shrinkToFit="1"/>
    </xf>
  </cellXfs>
  <cellStyles count="5">
    <cellStyle name="ハイパーリンク" xfId="3" builtinId="8"/>
    <cellStyle name="桁区切り" xfId="2" builtinId="6"/>
    <cellStyle name="通貨" xfId="4" builtinId="7"/>
    <cellStyle name="標準" xfId="0" builtinId="0"/>
    <cellStyle name="標準 3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114300</xdr:colOff>
      <xdr:row>15</xdr:row>
      <xdr:rowOff>209550</xdr:rowOff>
    </xdr:from>
    <xdr:to>
      <xdr:col>50</xdr:col>
      <xdr:colOff>127091</xdr:colOff>
      <xdr:row>23</xdr:row>
      <xdr:rowOff>203200</xdr:rowOff>
    </xdr:to>
    <xdr:sp macro="" textlink="">
      <xdr:nvSpPr>
        <xdr:cNvPr id="5" name="四角形 4">
          <a:extLst>
            <a:ext uri="{FF2B5EF4-FFF2-40B4-BE49-F238E27FC236}">
              <a16:creationId xmlns:a16="http://schemas.microsoft.com/office/drawing/2014/main" id="{34B51A55-9506-4BF2-ADCD-B8795F04B3CD}"/>
            </a:ext>
          </a:extLst>
        </xdr:cNvPr>
        <xdr:cNvSpPr>
          <a:spLocks noChangeArrowheads="1"/>
        </xdr:cNvSpPr>
      </xdr:nvSpPr>
      <xdr:spPr>
        <a:xfrm>
          <a:off x="4114800" y="3400425"/>
          <a:ext cx="6356441" cy="189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0</xdr:rowOff>
    </xdr:from>
    <xdr:to>
      <xdr:col>50</xdr:col>
      <xdr:colOff>180975</xdr:colOff>
      <xdr:row>26</xdr:row>
      <xdr:rowOff>209550</xdr:rowOff>
    </xdr:to>
    <xdr:sp macro="" textlink="">
      <xdr:nvSpPr>
        <xdr:cNvPr id="4" name="四角形 3">
          <a:extLst>
            <a:ext uri="{FF2B5EF4-FFF2-40B4-BE49-F238E27FC236}">
              <a16:creationId xmlns:a16="http://schemas.microsoft.com/office/drawing/2014/main" id="{40DA8588-DD46-4652-AE3A-958ED68AFE82}"/>
            </a:ext>
            <a:ext uri="{147F2762-F138-4A5C-976F-8EAC2B608ADB}">
              <a16:predDERef xmlns:a16="http://schemas.microsoft.com/office/drawing/2014/main" pred="{B2FC468F-5C8A-4970-83F2-96A3324C8AB4}"/>
            </a:ext>
          </a:extLst>
        </xdr:cNvPr>
        <xdr:cNvSpPr>
          <a:spLocks noChangeArrowheads="1"/>
        </xdr:cNvSpPr>
      </xdr:nvSpPr>
      <xdr:spPr>
        <a:xfrm>
          <a:off x="3800475" y="3429000"/>
          <a:ext cx="6724650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41F8-9028-4DCA-94EE-C5A12727E14F}">
  <sheetPr codeName="Sheet1">
    <tabColor rgb="FFFF0000"/>
  </sheetPr>
  <dimension ref="B2:CV70"/>
  <sheetViews>
    <sheetView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5">
      <c r="B2" s="81" t="s">
        <v>0</v>
      </c>
      <c r="C2" s="82"/>
      <c r="D2" s="82"/>
      <c r="E2" s="83"/>
      <c r="F2" s="154" t="s">
        <v>1</v>
      </c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6"/>
      <c r="AA2" s="61" t="s">
        <v>2</v>
      </c>
      <c r="AB2" s="61"/>
      <c r="AC2" s="61"/>
      <c r="AD2" s="61"/>
      <c r="AE2" s="61"/>
      <c r="AF2" s="61"/>
      <c r="AG2" s="159" t="s">
        <v>3</v>
      </c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</row>
    <row r="3" spans="2:55">
      <c r="B3" s="81" t="s">
        <v>4</v>
      </c>
      <c r="C3" s="82"/>
      <c r="D3" s="82"/>
      <c r="E3" s="83"/>
      <c r="F3" s="154" t="s">
        <v>5</v>
      </c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6"/>
      <c r="AA3" s="61" t="s">
        <v>6</v>
      </c>
      <c r="AB3" s="61"/>
      <c r="AC3" s="61"/>
      <c r="AD3" s="61"/>
      <c r="AE3" s="61" t="s">
        <v>7</v>
      </c>
      <c r="AF3" s="61"/>
      <c r="AG3" s="78" t="s">
        <v>8</v>
      </c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5">
      <c r="B4" s="81" t="s">
        <v>9</v>
      </c>
      <c r="C4" s="82"/>
      <c r="D4" s="82"/>
      <c r="E4" s="83"/>
      <c r="F4" s="158">
        <v>45900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53"/>
      <c r="AA4" s="61"/>
      <c r="AB4" s="61"/>
      <c r="AC4" s="61"/>
      <c r="AD4" s="61"/>
      <c r="AE4" s="61" t="s">
        <v>10</v>
      </c>
      <c r="AF4" s="61"/>
      <c r="AG4" s="157" t="s">
        <v>11</v>
      </c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</row>
    <row r="5" spans="2:55">
      <c r="B5" s="81" t="s">
        <v>7</v>
      </c>
      <c r="C5" s="82"/>
      <c r="D5" s="82"/>
      <c r="E5" s="83"/>
      <c r="F5" s="137" t="s">
        <v>8</v>
      </c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53"/>
      <c r="AA5" s="61" t="s">
        <v>12</v>
      </c>
      <c r="AB5" s="61"/>
      <c r="AC5" s="61"/>
      <c r="AD5" s="61"/>
      <c r="AE5" s="61" t="s">
        <v>13</v>
      </c>
      <c r="AF5" s="61"/>
      <c r="AG5" s="78" t="s">
        <v>14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5">
      <c r="B6" s="75" t="s">
        <v>15</v>
      </c>
      <c r="C6" s="76"/>
      <c r="D6" s="76"/>
      <c r="E6" s="77"/>
      <c r="F6" s="137" t="s">
        <v>16</v>
      </c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53"/>
      <c r="AA6" s="61"/>
      <c r="AB6" s="61"/>
      <c r="AC6" s="61"/>
      <c r="AD6" s="61"/>
      <c r="AE6" s="61" t="s">
        <v>10</v>
      </c>
      <c r="AF6" s="61"/>
      <c r="AG6" s="157" t="s">
        <v>17</v>
      </c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</row>
    <row r="7" spans="2:55">
      <c r="B7" s="61" t="s">
        <v>18</v>
      </c>
      <c r="C7" s="61"/>
      <c r="D7" s="61"/>
      <c r="E7" s="61"/>
      <c r="F7" s="78" t="s">
        <v>19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37" t="s">
        <v>21</v>
      </c>
      <c r="AH7" s="138"/>
      <c r="AI7" s="138"/>
      <c r="AJ7" s="138"/>
      <c r="AK7" s="138"/>
      <c r="AL7" s="138"/>
      <c r="AM7" s="153"/>
      <c r="AN7" s="81" t="s">
        <v>22</v>
      </c>
      <c r="AO7" s="82"/>
      <c r="AP7" s="82"/>
      <c r="AQ7" s="82"/>
      <c r="AR7" s="83"/>
      <c r="AS7" s="154" t="s">
        <v>23</v>
      </c>
      <c r="AT7" s="155"/>
      <c r="AU7" s="155"/>
      <c r="AV7" s="155"/>
      <c r="AW7" s="155"/>
      <c r="AX7" s="156"/>
    </row>
    <row r="8" spans="2:55">
      <c r="B8" s="2"/>
      <c r="AA8" s="61" t="s">
        <v>24</v>
      </c>
      <c r="AB8" s="61"/>
      <c r="AC8" s="61"/>
      <c r="AD8" s="61"/>
      <c r="AE8" s="61"/>
      <c r="AF8" s="61"/>
      <c r="AG8" s="137" t="s">
        <v>25</v>
      </c>
      <c r="AH8" s="138"/>
      <c r="AI8" s="138"/>
      <c r="AJ8" s="138"/>
      <c r="AK8" s="138"/>
      <c r="AL8" s="138"/>
      <c r="AM8" s="153"/>
      <c r="AN8" s="81" t="s">
        <v>26</v>
      </c>
      <c r="AO8" s="82"/>
      <c r="AP8" s="82"/>
      <c r="AQ8" s="82"/>
      <c r="AR8" s="83"/>
      <c r="AS8" s="154" t="s">
        <v>27</v>
      </c>
      <c r="AT8" s="155"/>
      <c r="AU8" s="155"/>
      <c r="AV8" s="155"/>
      <c r="AW8" s="155"/>
      <c r="AX8" s="156"/>
    </row>
    <row r="9" spans="2:55">
      <c r="AA9" s="61" t="s">
        <v>28</v>
      </c>
      <c r="AB9" s="61"/>
      <c r="AC9" s="61"/>
      <c r="AD9" s="61"/>
      <c r="AE9" s="61"/>
      <c r="AF9" s="61"/>
      <c r="AG9" s="78" t="s">
        <v>29</v>
      </c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5">
      <c r="AA10" s="61" t="s">
        <v>30</v>
      </c>
      <c r="AB10" s="61"/>
      <c r="AC10" s="61"/>
      <c r="AD10" s="61"/>
      <c r="AE10" s="61"/>
      <c r="AF10" s="81"/>
      <c r="AG10" s="150" t="s">
        <v>31</v>
      </c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</row>
    <row r="11" spans="2:55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52" t="s">
        <v>33</v>
      </c>
      <c r="U11" s="152" t="s">
        <v>33</v>
      </c>
      <c r="V11" s="152" t="s">
        <v>33</v>
      </c>
      <c r="W11" s="152" t="s">
        <v>33</v>
      </c>
      <c r="X11" s="152" t="s">
        <v>33</v>
      </c>
      <c r="BC11" s="2" t="s">
        <v>34</v>
      </c>
    </row>
    <row r="12" spans="2:55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 s="137" t="s">
        <v>36</v>
      </c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9"/>
      <c r="AS12" s="140">
        <v>10000000</v>
      </c>
      <c r="AT12" s="141"/>
      <c r="AU12" s="141"/>
      <c r="AV12" s="141"/>
      <c r="AW12" s="141"/>
      <c r="AX12" s="142"/>
      <c r="BC12" s="2" t="s">
        <v>33</v>
      </c>
    </row>
    <row r="13" spans="2:55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>
      <c r="B14" s="54" t="s">
        <v>37</v>
      </c>
    </row>
    <row r="15" spans="2:55" ht="3.75" customHeight="1" thickBo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>
      <c r="B16" s="5"/>
      <c r="C16" s="143" t="s">
        <v>38</v>
      </c>
      <c r="D16" s="144"/>
      <c r="E16" s="145"/>
      <c r="F16" s="144" t="s">
        <v>39</v>
      </c>
      <c r="G16" s="144"/>
      <c r="H16" s="144"/>
      <c r="I16" s="145"/>
      <c r="J16" s="144" t="s">
        <v>40</v>
      </c>
      <c r="K16" s="144"/>
      <c r="L16" s="144"/>
      <c r="M16" s="145"/>
      <c r="N16" s="146" t="s">
        <v>41</v>
      </c>
      <c r="O16" s="147"/>
      <c r="P16" s="146" t="s">
        <v>42</v>
      </c>
      <c r="Q16" s="148"/>
      <c r="R16" s="149"/>
    </row>
    <row r="17" spans="2:29">
      <c r="B17" s="6">
        <v>1</v>
      </c>
      <c r="C17" s="118" t="s">
        <v>43</v>
      </c>
      <c r="D17" s="119"/>
      <c r="E17" s="120"/>
      <c r="F17" s="118">
        <v>45757</v>
      </c>
      <c r="G17" s="119"/>
      <c r="H17" s="119"/>
      <c r="I17" s="120"/>
      <c r="J17" s="118">
        <v>45770</v>
      </c>
      <c r="K17" s="119"/>
      <c r="L17" s="119"/>
      <c r="M17" s="120"/>
      <c r="N17" s="121">
        <f t="shared" ref="N17:N36" si="0">IF(F17="","",J17-F17+1)</f>
        <v>14</v>
      </c>
      <c r="O17" s="122"/>
      <c r="P17" s="123" t="s">
        <v>44</v>
      </c>
      <c r="Q17" s="107"/>
      <c r="R17" s="110"/>
    </row>
    <row r="18" spans="2:29">
      <c r="B18" s="6">
        <v>2</v>
      </c>
      <c r="C18" s="118" t="s">
        <v>45</v>
      </c>
      <c r="D18" s="119"/>
      <c r="E18" s="120"/>
      <c r="F18" s="118">
        <v>45762</v>
      </c>
      <c r="G18" s="119"/>
      <c r="H18" s="119"/>
      <c r="I18" s="120"/>
      <c r="J18" s="118">
        <v>45767</v>
      </c>
      <c r="K18" s="119"/>
      <c r="L18" s="119"/>
      <c r="M18" s="120"/>
      <c r="N18" s="121">
        <f t="shared" si="0"/>
        <v>6</v>
      </c>
      <c r="O18" s="122"/>
      <c r="P18" s="123" t="s">
        <v>44</v>
      </c>
      <c r="Q18" s="107"/>
      <c r="R18" s="110"/>
    </row>
    <row r="19" spans="2:29">
      <c r="B19" s="6">
        <v>3</v>
      </c>
      <c r="C19" s="118" t="s">
        <v>46</v>
      </c>
      <c r="D19" s="119"/>
      <c r="E19" s="120"/>
      <c r="F19" s="118">
        <v>45782</v>
      </c>
      <c r="G19" s="119"/>
      <c r="H19" s="119"/>
      <c r="I19" s="120"/>
      <c r="J19" s="118">
        <v>45792</v>
      </c>
      <c r="K19" s="119"/>
      <c r="L19" s="119"/>
      <c r="M19" s="120"/>
      <c r="N19" s="121">
        <f t="shared" si="0"/>
        <v>11</v>
      </c>
      <c r="O19" s="122"/>
      <c r="P19" s="123" t="s">
        <v>47</v>
      </c>
      <c r="Q19" s="107"/>
      <c r="R19" s="110"/>
    </row>
    <row r="20" spans="2:29">
      <c r="B20" s="6">
        <v>4</v>
      </c>
      <c r="C20" s="118" t="s">
        <v>43</v>
      </c>
      <c r="D20" s="119"/>
      <c r="E20" s="120"/>
      <c r="F20" s="118">
        <v>45787</v>
      </c>
      <c r="G20" s="119"/>
      <c r="H20" s="119"/>
      <c r="I20" s="120"/>
      <c r="J20" s="118">
        <v>45770</v>
      </c>
      <c r="K20" s="119"/>
      <c r="L20" s="119"/>
      <c r="M20" s="120"/>
      <c r="N20" s="121">
        <f t="shared" si="0"/>
        <v>-16</v>
      </c>
      <c r="O20" s="122"/>
      <c r="P20" s="123" t="s">
        <v>44</v>
      </c>
      <c r="Q20" s="107"/>
      <c r="R20" s="110"/>
    </row>
    <row r="21" spans="2:29">
      <c r="B21" s="6">
        <v>5</v>
      </c>
      <c r="C21" s="118" t="s">
        <v>46</v>
      </c>
      <c r="D21" s="119"/>
      <c r="E21" s="120"/>
      <c r="F21" s="118">
        <v>45813</v>
      </c>
      <c r="G21" s="119"/>
      <c r="H21" s="119"/>
      <c r="I21" s="120"/>
      <c r="J21" s="118">
        <v>45818</v>
      </c>
      <c r="K21" s="119"/>
      <c r="L21" s="119"/>
      <c r="M21" s="120"/>
      <c r="N21" s="121">
        <f t="shared" si="0"/>
        <v>6</v>
      </c>
      <c r="O21" s="122"/>
      <c r="P21" s="123" t="s">
        <v>47</v>
      </c>
      <c r="Q21" s="107"/>
      <c r="R21" s="110"/>
    </row>
    <row r="22" spans="2:29">
      <c r="B22" s="6">
        <v>6</v>
      </c>
      <c r="C22" s="118" t="s">
        <v>43</v>
      </c>
      <c r="D22" s="119"/>
      <c r="E22" s="120"/>
      <c r="F22" s="118">
        <v>45818</v>
      </c>
      <c r="G22" s="119"/>
      <c r="H22" s="119"/>
      <c r="I22" s="120"/>
      <c r="J22" s="118">
        <v>45831</v>
      </c>
      <c r="K22" s="119"/>
      <c r="L22" s="119"/>
      <c r="M22" s="120"/>
      <c r="N22" s="121">
        <f t="shared" si="0"/>
        <v>14</v>
      </c>
      <c r="O22" s="122"/>
      <c r="P22" s="123" t="s">
        <v>44</v>
      </c>
      <c r="Q22" s="107"/>
      <c r="R22" s="110"/>
    </row>
    <row r="23" spans="2:29">
      <c r="B23" s="6">
        <v>7</v>
      </c>
      <c r="C23" s="118" t="s">
        <v>48</v>
      </c>
      <c r="D23" s="119"/>
      <c r="E23" s="120"/>
      <c r="F23" s="118">
        <v>45823</v>
      </c>
      <c r="G23" s="119"/>
      <c r="H23" s="119"/>
      <c r="I23" s="120"/>
      <c r="J23" s="118">
        <v>45825</v>
      </c>
      <c r="K23" s="119"/>
      <c r="L23" s="119"/>
      <c r="M23" s="120"/>
      <c r="N23" s="121">
        <f t="shared" si="0"/>
        <v>3</v>
      </c>
      <c r="O23" s="122"/>
      <c r="P23" s="123" t="s">
        <v>47</v>
      </c>
      <c r="Q23" s="107"/>
      <c r="R23" s="110"/>
    </row>
    <row r="24" spans="2:29">
      <c r="B24" s="6">
        <v>8</v>
      </c>
      <c r="C24" s="118" t="s">
        <v>49</v>
      </c>
      <c r="D24" s="119"/>
      <c r="E24" s="120"/>
      <c r="F24" s="118">
        <v>45828</v>
      </c>
      <c r="G24" s="119"/>
      <c r="H24" s="119"/>
      <c r="I24" s="120"/>
      <c r="J24" s="118">
        <v>45839</v>
      </c>
      <c r="K24" s="119"/>
      <c r="L24" s="119"/>
      <c r="M24" s="120"/>
      <c r="N24" s="121">
        <f t="shared" si="0"/>
        <v>12</v>
      </c>
      <c r="O24" s="122"/>
      <c r="P24" s="123" t="s">
        <v>44</v>
      </c>
      <c r="Q24" s="107"/>
      <c r="R24" s="110"/>
    </row>
    <row r="25" spans="2:29">
      <c r="B25" s="6">
        <v>9</v>
      </c>
      <c r="C25" s="118" t="s">
        <v>46</v>
      </c>
      <c r="D25" s="119"/>
      <c r="E25" s="120"/>
      <c r="F25" s="118">
        <v>45843</v>
      </c>
      <c r="G25" s="119"/>
      <c r="H25" s="119"/>
      <c r="I25" s="120"/>
      <c r="J25" s="118">
        <v>45848</v>
      </c>
      <c r="K25" s="119"/>
      <c r="L25" s="119"/>
      <c r="M25" s="120"/>
      <c r="N25" s="121">
        <f t="shared" si="0"/>
        <v>6</v>
      </c>
      <c r="O25" s="122"/>
      <c r="P25" s="123" t="s">
        <v>47</v>
      </c>
      <c r="Q25" s="107"/>
      <c r="R25" s="110"/>
    </row>
    <row r="26" spans="2:29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42</v>
      </c>
      <c r="V29" s="61"/>
      <c r="W29" s="61"/>
      <c r="X29" s="61" t="s">
        <v>50</v>
      </c>
      <c r="Y29" s="61"/>
      <c r="Z29" s="61"/>
      <c r="AA29" s="61" t="s">
        <v>51</v>
      </c>
      <c r="AB29" s="61"/>
      <c r="AC29" s="61"/>
    </row>
    <row r="30" spans="2:29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44</v>
      </c>
      <c r="V30" s="7"/>
      <c r="W30" s="7"/>
      <c r="X30" s="135">
        <f>COUNTIF(P17:R36,"脳損傷")</f>
        <v>5</v>
      </c>
      <c r="Y30" s="135"/>
      <c r="Z30" s="135"/>
      <c r="AA30" s="135">
        <f ca="1">SUMIF(P17:R36,"脳損傷",N17:O36)</f>
        <v>30</v>
      </c>
      <c r="AB30" s="135"/>
      <c r="AC30" s="135"/>
    </row>
    <row r="31" spans="2:29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47</v>
      </c>
      <c r="V31" s="7"/>
      <c r="W31" s="7"/>
      <c r="X31" s="135">
        <f>COUNTIF(P17:R36,"脊髄損傷")</f>
        <v>4</v>
      </c>
      <c r="Y31" s="135"/>
      <c r="Z31" s="135"/>
      <c r="AA31" s="135">
        <f ca="1">SUMIF(P17:R36,"脊髄損傷",N17:O36)</f>
        <v>26</v>
      </c>
      <c r="AB31" s="135"/>
      <c r="AC31" s="135"/>
    </row>
    <row r="32" spans="2:29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52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 ht="19.5" customHeight="1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53</v>
      </c>
      <c r="V34" s="130"/>
      <c r="W34" s="130"/>
      <c r="X34" s="130"/>
      <c r="Y34" s="130"/>
      <c r="Z34" s="130"/>
      <c r="AA34" s="130"/>
      <c r="AB34" s="131"/>
      <c r="AC34" s="113" t="s">
        <v>54</v>
      </c>
      <c r="AD34" s="114"/>
      <c r="AE34" s="115"/>
      <c r="AF34" s="116">
        <f>SUM(AF35:AH37)</f>
        <v>0</v>
      </c>
      <c r="AG34" s="116"/>
      <c r="AH34" s="116"/>
      <c r="AI34" s="114" t="s">
        <v>55</v>
      </c>
      <c r="AJ34" s="114"/>
      <c r="AK34" s="117"/>
    </row>
    <row r="35" spans="2:5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4" t="s">
        <v>56</v>
      </c>
      <c r="AD35" s="125"/>
      <c r="AE35" s="126"/>
      <c r="AF35" s="127"/>
      <c r="AG35" s="127"/>
      <c r="AH35" s="127"/>
      <c r="AI35" s="125" t="s">
        <v>55</v>
      </c>
      <c r="AJ35" s="125"/>
      <c r="AK35" s="128"/>
    </row>
    <row r="36" spans="2:55">
      <c r="B36" s="8">
        <v>20</v>
      </c>
      <c r="C36" s="95"/>
      <c r="D36" s="96"/>
      <c r="E36" s="97"/>
      <c r="F36" s="98"/>
      <c r="G36" s="99"/>
      <c r="H36" s="99"/>
      <c r="I36" s="100"/>
      <c r="J36" s="98"/>
      <c r="K36" s="99"/>
      <c r="L36" s="99"/>
      <c r="M36" s="100"/>
      <c r="N36" s="101" t="str">
        <f t="shared" si="0"/>
        <v/>
      </c>
      <c r="O36" s="102"/>
      <c r="P36" s="103"/>
      <c r="Q36" s="104"/>
      <c r="R36" s="105"/>
      <c r="U36" s="3"/>
      <c r="AC36" s="106" t="s">
        <v>57</v>
      </c>
      <c r="AD36" s="107"/>
      <c r="AE36" s="108"/>
      <c r="AF36" s="109"/>
      <c r="AG36" s="109"/>
      <c r="AH36" s="109"/>
      <c r="AI36" s="107" t="s">
        <v>55</v>
      </c>
      <c r="AJ36" s="107"/>
      <c r="AK36" s="110"/>
    </row>
    <row r="37" spans="2:55" ht="19.5" thickBot="1">
      <c r="B37" s="8" t="s">
        <v>58</v>
      </c>
      <c r="C37" s="85">
        <f>COUNTA(C17:E36)</f>
        <v>9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56</v>
      </c>
      <c r="O37" s="89"/>
      <c r="P37" s="88"/>
      <c r="Q37" s="90"/>
      <c r="R37" s="91"/>
      <c r="AC37" s="92" t="s">
        <v>59</v>
      </c>
      <c r="AD37" s="93"/>
      <c r="AE37" s="94"/>
      <c r="AF37" s="111"/>
      <c r="AG37" s="111"/>
      <c r="AH37" s="111"/>
      <c r="AI37" s="93" t="s">
        <v>55</v>
      </c>
      <c r="AJ37" s="93"/>
      <c r="AK37" s="112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55">
      <c r="C41" s="84" t="s">
        <v>61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55"/>
      <c r="O41" s="55"/>
    </row>
    <row r="42" spans="2:55">
      <c r="N42" s="61" t="s">
        <v>62</v>
      </c>
      <c r="O42" s="61"/>
      <c r="P42" s="61"/>
      <c r="Q42" s="61"/>
      <c r="R42" s="61"/>
      <c r="S42" s="61"/>
      <c r="T42" s="61" t="s">
        <v>63</v>
      </c>
      <c r="U42" s="61"/>
      <c r="V42" s="61"/>
      <c r="W42" s="61"/>
      <c r="AV42" s="81" t="s">
        <v>64</v>
      </c>
      <c r="AW42" s="82"/>
      <c r="AX42" s="82"/>
      <c r="AY42" s="82"/>
      <c r="AZ42" s="82"/>
      <c r="BA42" s="82"/>
      <c r="BB42" s="82"/>
      <c r="BC42" s="83"/>
    </row>
    <row r="43" spans="2:55">
      <c r="B43" s="11"/>
      <c r="C43" s="61" t="s">
        <v>65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66</v>
      </c>
      <c r="O43" s="61"/>
      <c r="P43" s="61"/>
      <c r="Q43" s="61" t="s">
        <v>67</v>
      </c>
      <c r="R43" s="61"/>
      <c r="S43" s="61"/>
      <c r="T43" s="61" t="s">
        <v>68</v>
      </c>
      <c r="U43" s="61"/>
      <c r="V43" s="61"/>
      <c r="W43" s="61"/>
      <c r="X43" s="61" t="s">
        <v>13</v>
      </c>
      <c r="Y43" s="61"/>
      <c r="Z43" s="61"/>
      <c r="AA43" s="61"/>
      <c r="AB43" s="81" t="s">
        <v>69</v>
      </c>
      <c r="AC43" s="82"/>
      <c r="AD43" s="82"/>
      <c r="AE43" s="83"/>
      <c r="AF43" s="75" t="s">
        <v>70</v>
      </c>
      <c r="AG43" s="76"/>
      <c r="AH43" s="76"/>
      <c r="AI43" s="77"/>
      <c r="AJ43" s="75" t="s">
        <v>71</v>
      </c>
      <c r="AK43" s="76"/>
      <c r="AL43" s="76"/>
      <c r="AM43" s="77"/>
      <c r="AN43" s="75" t="s">
        <v>72</v>
      </c>
      <c r="AO43" s="76"/>
      <c r="AP43" s="76"/>
      <c r="AQ43" s="77"/>
      <c r="AR43" s="75" t="s">
        <v>73</v>
      </c>
      <c r="AS43" s="76"/>
      <c r="AT43" s="76"/>
      <c r="AU43" s="77"/>
      <c r="AV43" s="81" t="s">
        <v>74</v>
      </c>
      <c r="AW43" s="82"/>
      <c r="AX43" s="82"/>
      <c r="AY43" s="83"/>
      <c r="AZ43" s="81" t="s">
        <v>7</v>
      </c>
      <c r="BA43" s="82"/>
      <c r="BB43" s="82"/>
      <c r="BC43" s="83"/>
    </row>
    <row r="44" spans="2:55">
      <c r="B44" s="11">
        <v>1</v>
      </c>
      <c r="C44" s="78" t="s">
        <v>75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>
        <v>45904</v>
      </c>
      <c r="O44" s="79"/>
      <c r="P44" s="79"/>
      <c r="Q44" s="79">
        <v>45907</v>
      </c>
      <c r="R44" s="79"/>
      <c r="S44" s="79"/>
      <c r="T44" s="61" t="s">
        <v>76</v>
      </c>
      <c r="U44" s="61"/>
      <c r="V44" s="61"/>
      <c r="W44" s="61"/>
      <c r="X44" s="80" t="s">
        <v>77</v>
      </c>
      <c r="Y44" s="80"/>
      <c r="Z44" s="80"/>
      <c r="AA44" s="80"/>
      <c r="AB44" s="69">
        <v>5000</v>
      </c>
      <c r="AC44" s="70"/>
      <c r="AD44" s="70"/>
      <c r="AE44" s="71"/>
      <c r="AF44" s="69">
        <v>90000</v>
      </c>
      <c r="AG44" s="70"/>
      <c r="AH44" s="70"/>
      <c r="AI44" s="71"/>
      <c r="AJ44" s="72">
        <f>IF(T44="","",AB44+AF44)</f>
        <v>95000</v>
      </c>
      <c r="AK44" s="73"/>
      <c r="AL44" s="73"/>
      <c r="AM44" s="74"/>
      <c r="AN44" s="72">
        <f>IF(T44="","",AJ44-AR44)</f>
        <v>93000</v>
      </c>
      <c r="AO44" s="73"/>
      <c r="AP44" s="73"/>
      <c r="AQ44" s="74"/>
      <c r="AR44" s="69">
        <v>2000</v>
      </c>
      <c r="AS44" s="70"/>
      <c r="AT44" s="70"/>
      <c r="AU44" s="71"/>
      <c r="AV44" s="75" t="s">
        <v>78</v>
      </c>
      <c r="AW44" s="76"/>
      <c r="AX44" s="76"/>
      <c r="AY44" s="77"/>
      <c r="AZ44" s="75" t="s">
        <v>79</v>
      </c>
      <c r="BA44" s="76"/>
      <c r="BB44" s="76"/>
      <c r="BC44" s="77"/>
    </row>
    <row r="45" spans="2:55">
      <c r="B45" s="11">
        <v>2</v>
      </c>
      <c r="C45" s="78" t="s">
        <v>75</v>
      </c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9">
        <v>45904</v>
      </c>
      <c r="O45" s="79"/>
      <c r="P45" s="79"/>
      <c r="Q45" s="79">
        <v>45907</v>
      </c>
      <c r="R45" s="79"/>
      <c r="S45" s="79"/>
      <c r="T45" s="61" t="s">
        <v>76</v>
      </c>
      <c r="U45" s="61"/>
      <c r="V45" s="61"/>
      <c r="W45" s="61"/>
      <c r="X45" s="80" t="s">
        <v>80</v>
      </c>
      <c r="Y45" s="80"/>
      <c r="Z45" s="80"/>
      <c r="AA45" s="80"/>
      <c r="AB45" s="69">
        <v>3500</v>
      </c>
      <c r="AC45" s="70"/>
      <c r="AD45" s="70"/>
      <c r="AE45" s="71"/>
      <c r="AF45" s="69">
        <v>90000</v>
      </c>
      <c r="AG45" s="70"/>
      <c r="AH45" s="70"/>
      <c r="AI45" s="71"/>
      <c r="AJ45" s="72">
        <f>IF(T45="","",AB45+AF45)</f>
        <v>93500</v>
      </c>
      <c r="AK45" s="73"/>
      <c r="AL45" s="73"/>
      <c r="AM45" s="74"/>
      <c r="AN45" s="72">
        <f t="shared" ref="AN45:AN47" si="1">IF(T45="","",AJ45-AR45)</f>
        <v>93500</v>
      </c>
      <c r="AO45" s="73"/>
      <c r="AP45" s="73"/>
      <c r="AQ45" s="74"/>
      <c r="AR45" s="69"/>
      <c r="AS45" s="70"/>
      <c r="AT45" s="70"/>
      <c r="AU45" s="71"/>
      <c r="AV45" s="75" t="s">
        <v>78</v>
      </c>
      <c r="AW45" s="76"/>
      <c r="AX45" s="76"/>
      <c r="AY45" s="77"/>
      <c r="AZ45" s="75" t="s">
        <v>79</v>
      </c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80"/>
      <c r="Y46" s="80"/>
      <c r="Z46" s="80"/>
      <c r="AA46" s="80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  <c r="O47" s="79"/>
      <c r="P47" s="79"/>
      <c r="Q47" s="79"/>
      <c r="R47" s="79"/>
      <c r="S47" s="79"/>
      <c r="T47" s="61"/>
      <c r="U47" s="61"/>
      <c r="V47" s="61"/>
      <c r="W47" s="61"/>
      <c r="X47" s="80"/>
      <c r="Y47" s="80"/>
      <c r="Z47" s="80"/>
      <c r="AA47" s="80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61" t="s">
        <v>81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62" t="s">
        <v>82</v>
      </c>
      <c r="P50" s="163"/>
      <c r="Q50" s="163"/>
      <c r="R50" s="163"/>
      <c r="S50" s="163"/>
      <c r="T50" s="164"/>
      <c r="U50" s="162" t="s">
        <v>83</v>
      </c>
      <c r="V50" s="163"/>
      <c r="W50" s="163"/>
      <c r="X50" s="163"/>
      <c r="Y50" s="163"/>
      <c r="Z50" s="163"/>
      <c r="AA50" s="163"/>
      <c r="AB50" s="164"/>
      <c r="AC50" s="162" t="s">
        <v>84</v>
      </c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4"/>
      <c r="AS50" s="162" t="s">
        <v>85</v>
      </c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4"/>
      <c r="BI50" s="162" t="s">
        <v>86</v>
      </c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  <c r="BV50" s="163"/>
      <c r="BW50" s="163"/>
      <c r="BX50" s="163"/>
      <c r="BY50" s="163"/>
      <c r="BZ50" s="163"/>
      <c r="CA50" s="163"/>
      <c r="CB50" s="163"/>
      <c r="CC50" s="163"/>
      <c r="CD50" s="163"/>
      <c r="CE50" s="163"/>
      <c r="CF50" s="163"/>
      <c r="CG50" s="163"/>
      <c r="CH50" s="163"/>
      <c r="CI50" s="163"/>
      <c r="CJ50" s="163"/>
      <c r="CK50" s="163"/>
      <c r="CL50" s="163"/>
      <c r="CM50" s="163"/>
      <c r="CN50" s="163"/>
      <c r="CO50" s="163"/>
      <c r="CP50" s="163"/>
      <c r="CQ50" s="163"/>
      <c r="CR50" s="163"/>
      <c r="CS50" s="163"/>
      <c r="CT50" s="163"/>
      <c r="CU50" s="163"/>
      <c r="CV50" s="164"/>
    </row>
    <row r="51" spans="2:100" s="49" customFormat="1" ht="16.5" customHeight="1">
      <c r="B51" s="58"/>
      <c r="C51" s="165" t="s">
        <v>87</v>
      </c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75"/>
      <c r="O51" s="166" t="s">
        <v>88</v>
      </c>
      <c r="P51" s="165"/>
      <c r="Q51" s="165"/>
      <c r="R51" s="165" t="s">
        <v>89</v>
      </c>
      <c r="S51" s="165"/>
      <c r="T51" s="167"/>
      <c r="U51" s="168" t="s">
        <v>90</v>
      </c>
      <c r="V51" s="169"/>
      <c r="W51" s="169"/>
      <c r="X51" s="169"/>
      <c r="Y51" s="169" t="s">
        <v>91</v>
      </c>
      <c r="Z51" s="169"/>
      <c r="AA51" s="169"/>
      <c r="AB51" s="170"/>
      <c r="AC51" s="171" t="s">
        <v>92</v>
      </c>
      <c r="AD51" s="172"/>
      <c r="AE51" s="172"/>
      <c r="AF51" s="172"/>
      <c r="AG51" s="172" t="s">
        <v>93</v>
      </c>
      <c r="AH51" s="172"/>
      <c r="AI51" s="172"/>
      <c r="AJ51" s="172"/>
      <c r="AK51" s="173" t="s">
        <v>94</v>
      </c>
      <c r="AL51" s="173"/>
      <c r="AM51" s="173"/>
      <c r="AN51" s="173"/>
      <c r="AO51" s="173" t="s">
        <v>95</v>
      </c>
      <c r="AP51" s="173"/>
      <c r="AQ51" s="173"/>
      <c r="AR51" s="174"/>
      <c r="AS51" s="175" t="s">
        <v>96</v>
      </c>
      <c r="AT51" s="173"/>
      <c r="AU51" s="173"/>
      <c r="AV51" s="173"/>
      <c r="AW51" s="173" t="s">
        <v>93</v>
      </c>
      <c r="AX51" s="173"/>
      <c r="AY51" s="173"/>
      <c r="AZ51" s="173"/>
      <c r="BA51" s="173" t="s">
        <v>97</v>
      </c>
      <c r="BB51" s="173"/>
      <c r="BC51" s="173"/>
      <c r="BD51" s="173"/>
      <c r="BE51" s="173" t="s">
        <v>95</v>
      </c>
      <c r="BF51" s="173"/>
      <c r="BG51" s="173"/>
      <c r="BH51" s="174"/>
      <c r="BI51" s="176" t="s">
        <v>98</v>
      </c>
      <c r="BJ51" s="177"/>
      <c r="BK51" s="178"/>
      <c r="BL51" s="179" t="s">
        <v>99</v>
      </c>
      <c r="BM51" s="177"/>
      <c r="BN51" s="178"/>
      <c r="BO51" s="179" t="s">
        <v>100</v>
      </c>
      <c r="BP51" s="177"/>
      <c r="BQ51" s="178"/>
      <c r="BR51" s="179" t="s">
        <v>101</v>
      </c>
      <c r="BS51" s="177"/>
      <c r="BT51" s="178"/>
      <c r="BU51" s="181" t="s">
        <v>102</v>
      </c>
      <c r="BV51" s="181"/>
      <c r="BW51" s="181"/>
      <c r="BX51" s="181"/>
      <c r="BY51" s="165" t="s">
        <v>103</v>
      </c>
      <c r="BZ51" s="165"/>
      <c r="CA51" s="165"/>
      <c r="CB51" s="165"/>
      <c r="CC51" s="165" t="s">
        <v>93</v>
      </c>
      <c r="CD51" s="165"/>
      <c r="CE51" s="165"/>
      <c r="CF51" s="165"/>
      <c r="CG51" s="165" t="s">
        <v>104</v>
      </c>
      <c r="CH51" s="165"/>
      <c r="CI51" s="165"/>
      <c r="CJ51" s="165"/>
      <c r="CK51" s="165" t="s">
        <v>105</v>
      </c>
      <c r="CL51" s="165"/>
      <c r="CM51" s="165"/>
      <c r="CN51" s="165"/>
      <c r="CO51" s="165"/>
      <c r="CP51" s="165"/>
      <c r="CQ51" s="165"/>
      <c r="CR51" s="165"/>
      <c r="CS51" s="165" t="s">
        <v>106</v>
      </c>
      <c r="CT51" s="165"/>
      <c r="CU51" s="165"/>
      <c r="CV51" s="167"/>
    </row>
    <row r="52" spans="2:100" s="49" customFormat="1">
      <c r="B52" s="58">
        <v>5</v>
      </c>
      <c r="C52" s="182" t="s">
        <v>107</v>
      </c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3"/>
      <c r="O52" s="184">
        <v>45757</v>
      </c>
      <c r="P52" s="185"/>
      <c r="Q52" s="185"/>
      <c r="R52" s="185">
        <v>45759</v>
      </c>
      <c r="S52" s="185"/>
      <c r="T52" s="186"/>
      <c r="U52" s="187" t="s">
        <v>108</v>
      </c>
      <c r="V52" s="188"/>
      <c r="W52" s="188"/>
      <c r="X52" s="188"/>
      <c r="Y52" s="189" t="s">
        <v>109</v>
      </c>
      <c r="Z52" s="189"/>
      <c r="AA52" s="189"/>
      <c r="AB52" s="190"/>
      <c r="AC52" s="191">
        <v>500</v>
      </c>
      <c r="AD52" s="192"/>
      <c r="AE52" s="192"/>
      <c r="AF52" s="192"/>
      <c r="AG52" s="192">
        <v>90</v>
      </c>
      <c r="AH52" s="192"/>
      <c r="AI52" s="192"/>
      <c r="AJ52" s="192"/>
      <c r="AK52" s="193">
        <f>AC52</f>
        <v>500</v>
      </c>
      <c r="AL52" s="193"/>
      <c r="AM52" s="193"/>
      <c r="AN52" s="193"/>
      <c r="AO52" s="180">
        <f>IF(U52="","",AK52-AG52)</f>
        <v>410</v>
      </c>
      <c r="AP52" s="180"/>
      <c r="AQ52" s="180"/>
      <c r="AR52" s="194"/>
      <c r="AS52" s="192">
        <v>10000</v>
      </c>
      <c r="AT52" s="192"/>
      <c r="AU52" s="192"/>
      <c r="AV52" s="192"/>
      <c r="AW52" s="195">
        <v>5000</v>
      </c>
      <c r="AX52" s="195"/>
      <c r="AY52" s="195"/>
      <c r="AZ52" s="195"/>
      <c r="BA52" s="193">
        <f>AS52</f>
        <v>10000</v>
      </c>
      <c r="BB52" s="193"/>
      <c r="BC52" s="193"/>
      <c r="BD52" s="193"/>
      <c r="BE52" s="196">
        <f>IF(U52="","",BA52-AW52)</f>
        <v>5000</v>
      </c>
      <c r="BF52" s="196"/>
      <c r="BG52" s="196"/>
      <c r="BH52" s="197"/>
      <c r="BI52" s="198">
        <v>50000</v>
      </c>
      <c r="BJ52" s="199"/>
      <c r="BK52" s="200"/>
      <c r="BL52" s="201">
        <v>2000</v>
      </c>
      <c r="BM52" s="199"/>
      <c r="BN52" s="200"/>
      <c r="BO52" s="201">
        <v>20500</v>
      </c>
      <c r="BP52" s="199"/>
      <c r="BQ52" s="200"/>
      <c r="BR52" s="201">
        <v>50000</v>
      </c>
      <c r="BS52" s="199"/>
      <c r="BT52" s="200"/>
      <c r="BU52" s="160">
        <f>SUM(BI52:BT52)</f>
        <v>122500</v>
      </c>
      <c r="BV52" s="160"/>
      <c r="BW52" s="160"/>
      <c r="BX52" s="160"/>
      <c r="BY52" s="180">
        <f>BU52-CC52</f>
        <v>121500</v>
      </c>
      <c r="BZ52" s="180"/>
      <c r="CA52" s="180"/>
      <c r="CB52" s="180"/>
      <c r="CC52" s="192">
        <v>1000</v>
      </c>
      <c r="CD52" s="192"/>
      <c r="CE52" s="192"/>
      <c r="CF52" s="192"/>
      <c r="CG52" s="202" t="s">
        <v>110</v>
      </c>
      <c r="CH52" s="202"/>
      <c r="CI52" s="202"/>
      <c r="CJ52" s="202"/>
      <c r="CK52" s="202" t="s">
        <v>111</v>
      </c>
      <c r="CL52" s="202"/>
      <c r="CM52" s="202"/>
      <c r="CN52" s="202"/>
      <c r="CO52" s="202"/>
      <c r="CP52" s="202"/>
      <c r="CQ52" s="202"/>
      <c r="CR52" s="202"/>
      <c r="CS52" s="203">
        <v>10</v>
      </c>
      <c r="CT52" s="203"/>
      <c r="CU52" s="203"/>
      <c r="CV52" s="204"/>
    </row>
    <row r="53" spans="2:100" s="49" customFormat="1">
      <c r="B53" s="58">
        <v>6</v>
      </c>
      <c r="C53" s="182" t="s">
        <v>112</v>
      </c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3"/>
      <c r="O53" s="184">
        <v>45933</v>
      </c>
      <c r="P53" s="185"/>
      <c r="Q53" s="185"/>
      <c r="R53" s="185">
        <v>45934</v>
      </c>
      <c r="S53" s="185"/>
      <c r="T53" s="186"/>
      <c r="U53" s="187" t="s">
        <v>113</v>
      </c>
      <c r="V53" s="188"/>
      <c r="W53" s="188"/>
      <c r="X53" s="188"/>
      <c r="Y53" s="189" t="s">
        <v>114</v>
      </c>
      <c r="Z53" s="189"/>
      <c r="AA53" s="189"/>
      <c r="AB53" s="190"/>
      <c r="AC53" s="191">
        <v>7000</v>
      </c>
      <c r="AD53" s="192"/>
      <c r="AE53" s="192"/>
      <c r="AF53" s="192"/>
      <c r="AG53" s="192">
        <v>80</v>
      </c>
      <c r="AH53" s="192"/>
      <c r="AI53" s="192"/>
      <c r="AJ53" s="192"/>
      <c r="AK53" s="193">
        <f>AC53</f>
        <v>7000</v>
      </c>
      <c r="AL53" s="193"/>
      <c r="AM53" s="193"/>
      <c r="AN53" s="193"/>
      <c r="AO53" s="180">
        <f>IF(U53="","",AK53-AG53)</f>
        <v>6920</v>
      </c>
      <c r="AP53" s="180"/>
      <c r="AQ53" s="180"/>
      <c r="AR53" s="194"/>
      <c r="AS53" s="192">
        <v>10000</v>
      </c>
      <c r="AT53" s="192"/>
      <c r="AU53" s="192"/>
      <c r="AV53" s="192"/>
      <c r="AW53" s="195">
        <v>5000</v>
      </c>
      <c r="AX53" s="195"/>
      <c r="AY53" s="195"/>
      <c r="AZ53" s="195"/>
      <c r="BA53" s="193">
        <f>AS53</f>
        <v>10000</v>
      </c>
      <c r="BB53" s="193"/>
      <c r="BC53" s="193"/>
      <c r="BD53" s="193"/>
      <c r="BE53" s="196">
        <f>IF(U52="","",BA53-AW53)</f>
        <v>5000</v>
      </c>
      <c r="BF53" s="196"/>
      <c r="BG53" s="196"/>
      <c r="BH53" s="197"/>
      <c r="BI53" s="198">
        <v>8000</v>
      </c>
      <c r="BJ53" s="199"/>
      <c r="BK53" s="200"/>
      <c r="BL53" s="201">
        <v>488</v>
      </c>
      <c r="BM53" s="199"/>
      <c r="BN53" s="200"/>
      <c r="BO53" s="201">
        <v>100</v>
      </c>
      <c r="BP53" s="199"/>
      <c r="BQ53" s="200"/>
      <c r="BR53" s="201">
        <v>50</v>
      </c>
      <c r="BS53" s="199"/>
      <c r="BT53" s="200"/>
      <c r="BU53" s="160">
        <f>SUM(BI53:BT53)</f>
        <v>8638</v>
      </c>
      <c r="BV53" s="160"/>
      <c r="BW53" s="160"/>
      <c r="BX53" s="160"/>
      <c r="BY53" s="180">
        <f>BU53-CC53</f>
        <v>7638</v>
      </c>
      <c r="BZ53" s="180"/>
      <c r="CA53" s="180"/>
      <c r="CB53" s="180"/>
      <c r="CC53" s="192">
        <v>1000</v>
      </c>
      <c r="CD53" s="192"/>
      <c r="CE53" s="192"/>
      <c r="CF53" s="192"/>
      <c r="CG53" s="202" t="s">
        <v>115</v>
      </c>
      <c r="CH53" s="202"/>
      <c r="CI53" s="202"/>
      <c r="CJ53" s="202"/>
      <c r="CK53" s="202" t="s">
        <v>111</v>
      </c>
      <c r="CL53" s="202"/>
      <c r="CM53" s="202"/>
      <c r="CN53" s="202"/>
      <c r="CO53" s="202"/>
      <c r="CP53" s="202"/>
      <c r="CQ53" s="202"/>
      <c r="CR53" s="202"/>
      <c r="CS53" s="203">
        <v>20</v>
      </c>
      <c r="CT53" s="203"/>
      <c r="CU53" s="203"/>
      <c r="CV53" s="204"/>
    </row>
    <row r="54" spans="2:100" s="49" customFormat="1">
      <c r="B54" s="58">
        <v>7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205"/>
      <c r="O54" s="206"/>
      <c r="P54" s="185"/>
      <c r="Q54" s="185"/>
      <c r="R54" s="185"/>
      <c r="S54" s="185"/>
      <c r="T54" s="186"/>
      <c r="U54" s="187"/>
      <c r="V54" s="188"/>
      <c r="W54" s="188"/>
      <c r="X54" s="188"/>
      <c r="Y54" s="189"/>
      <c r="Z54" s="189"/>
      <c r="AA54" s="189"/>
      <c r="AB54" s="190"/>
      <c r="AC54" s="191"/>
      <c r="AD54" s="192"/>
      <c r="AE54" s="192"/>
      <c r="AF54" s="192"/>
      <c r="AG54" s="192"/>
      <c r="AH54" s="192"/>
      <c r="AI54" s="192"/>
      <c r="AJ54" s="192"/>
      <c r="AK54" s="193">
        <f>AC54</f>
        <v>0</v>
      </c>
      <c r="AL54" s="193"/>
      <c r="AM54" s="193"/>
      <c r="AN54" s="193"/>
      <c r="AO54" s="180" t="str">
        <f>IF(U54="","",AK54-AG54)</f>
        <v/>
      </c>
      <c r="AP54" s="180"/>
      <c r="AQ54" s="180"/>
      <c r="AR54" s="194"/>
      <c r="AS54" s="191"/>
      <c r="AT54" s="192"/>
      <c r="AU54" s="192"/>
      <c r="AV54" s="192"/>
      <c r="AW54" s="195"/>
      <c r="AX54" s="195"/>
      <c r="AY54" s="195"/>
      <c r="AZ54" s="195"/>
      <c r="BA54" s="193">
        <f>AS54</f>
        <v>0</v>
      </c>
      <c r="BB54" s="193"/>
      <c r="BC54" s="193"/>
      <c r="BD54" s="193"/>
      <c r="BE54" s="196">
        <f>IF(U53="","",BA54-AW54)</f>
        <v>0</v>
      </c>
      <c r="BF54" s="196"/>
      <c r="BG54" s="196"/>
      <c r="BH54" s="197"/>
      <c r="BI54" s="198"/>
      <c r="BJ54" s="199"/>
      <c r="BK54" s="200"/>
      <c r="BL54" s="201"/>
      <c r="BM54" s="199"/>
      <c r="BN54" s="200"/>
      <c r="BO54" s="201"/>
      <c r="BP54" s="199"/>
      <c r="BQ54" s="200"/>
      <c r="BR54" s="201"/>
      <c r="BS54" s="199"/>
      <c r="BT54" s="200"/>
      <c r="BU54" s="160">
        <f>SUM(BI54:BT54)</f>
        <v>0</v>
      </c>
      <c r="BV54" s="160"/>
      <c r="BW54" s="160"/>
      <c r="BX54" s="160"/>
      <c r="BY54" s="180">
        <f t="shared" ref="BY54:BY56" si="2">BU54-CC54</f>
        <v>0</v>
      </c>
      <c r="BZ54" s="180"/>
      <c r="CA54" s="180"/>
      <c r="CB54" s="180"/>
      <c r="CC54" s="192"/>
      <c r="CD54" s="192"/>
      <c r="CE54" s="192"/>
      <c r="CF54" s="192"/>
      <c r="CG54" s="202"/>
      <c r="CH54" s="202"/>
      <c r="CI54" s="202"/>
      <c r="CJ54" s="202"/>
      <c r="CK54" s="202"/>
      <c r="CL54" s="202"/>
      <c r="CM54" s="202"/>
      <c r="CN54" s="202"/>
      <c r="CO54" s="202"/>
      <c r="CP54" s="202"/>
      <c r="CQ54" s="202"/>
      <c r="CR54" s="202"/>
      <c r="CS54" s="203"/>
      <c r="CT54" s="203"/>
      <c r="CU54" s="203"/>
      <c r="CV54" s="204"/>
    </row>
    <row r="55" spans="2:100" s="49" customFormat="1">
      <c r="B55" s="58">
        <v>8</v>
      </c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205"/>
      <c r="O55" s="206"/>
      <c r="P55" s="185"/>
      <c r="Q55" s="185"/>
      <c r="R55" s="185"/>
      <c r="S55" s="185"/>
      <c r="T55" s="186"/>
      <c r="U55" s="187"/>
      <c r="V55" s="188"/>
      <c r="W55" s="188"/>
      <c r="X55" s="188"/>
      <c r="Y55" s="189"/>
      <c r="Z55" s="189"/>
      <c r="AA55" s="189"/>
      <c r="AB55" s="190"/>
      <c r="AC55" s="191"/>
      <c r="AD55" s="192"/>
      <c r="AE55" s="192"/>
      <c r="AF55" s="192"/>
      <c r="AG55" s="192"/>
      <c r="AH55" s="192"/>
      <c r="AI55" s="192"/>
      <c r="AJ55" s="192"/>
      <c r="AK55" s="193">
        <f>AC55</f>
        <v>0</v>
      </c>
      <c r="AL55" s="193"/>
      <c r="AM55" s="193"/>
      <c r="AN55" s="193"/>
      <c r="AO55" s="180" t="str">
        <f>IF(U55="","",AK55-AG55)</f>
        <v/>
      </c>
      <c r="AP55" s="180"/>
      <c r="AQ55" s="180"/>
      <c r="AR55" s="194"/>
      <c r="AS55" s="191"/>
      <c r="AT55" s="192"/>
      <c r="AU55" s="192"/>
      <c r="AV55" s="192"/>
      <c r="AW55" s="195"/>
      <c r="AX55" s="195"/>
      <c r="AY55" s="195"/>
      <c r="AZ55" s="195"/>
      <c r="BA55" s="193">
        <f>AS55</f>
        <v>0</v>
      </c>
      <c r="BB55" s="193"/>
      <c r="BC55" s="193"/>
      <c r="BD55" s="193"/>
      <c r="BE55" s="196" t="str">
        <f>IF(U54="","",BA55-AW55)</f>
        <v/>
      </c>
      <c r="BF55" s="196"/>
      <c r="BG55" s="196"/>
      <c r="BH55" s="197"/>
      <c r="BI55" s="198"/>
      <c r="BJ55" s="199"/>
      <c r="BK55" s="200"/>
      <c r="BL55" s="201"/>
      <c r="BM55" s="199"/>
      <c r="BN55" s="200"/>
      <c r="BO55" s="201"/>
      <c r="BP55" s="199"/>
      <c r="BQ55" s="200"/>
      <c r="BR55" s="201"/>
      <c r="BS55" s="199"/>
      <c r="BT55" s="200"/>
      <c r="BU55" s="160">
        <f>SUM(BI55:BT55)</f>
        <v>0</v>
      </c>
      <c r="BV55" s="160"/>
      <c r="BW55" s="160"/>
      <c r="BX55" s="160"/>
      <c r="BY55" s="180">
        <f t="shared" si="2"/>
        <v>0</v>
      </c>
      <c r="BZ55" s="180"/>
      <c r="CA55" s="180"/>
      <c r="CB55" s="180"/>
      <c r="CC55" s="192"/>
      <c r="CD55" s="192"/>
      <c r="CE55" s="192"/>
      <c r="CF55" s="192"/>
      <c r="CG55" s="202"/>
      <c r="CH55" s="202"/>
      <c r="CI55" s="202"/>
      <c r="CJ55" s="202"/>
      <c r="CK55" s="202"/>
      <c r="CL55" s="202"/>
      <c r="CM55" s="202"/>
      <c r="CN55" s="202"/>
      <c r="CO55" s="202"/>
      <c r="CP55" s="202"/>
      <c r="CQ55" s="202"/>
      <c r="CR55" s="202"/>
      <c r="CS55" s="203"/>
      <c r="CT55" s="203"/>
      <c r="CU55" s="203"/>
      <c r="CV55" s="204"/>
    </row>
    <row r="56" spans="2:100" s="49" customFormat="1">
      <c r="B56" s="58">
        <v>9</v>
      </c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205"/>
      <c r="O56" s="210"/>
      <c r="P56" s="211"/>
      <c r="Q56" s="211"/>
      <c r="R56" s="211"/>
      <c r="S56" s="211"/>
      <c r="T56" s="212"/>
      <c r="U56" s="213"/>
      <c r="V56" s="214"/>
      <c r="W56" s="214"/>
      <c r="X56" s="214"/>
      <c r="Y56" s="215"/>
      <c r="Z56" s="215"/>
      <c r="AA56" s="215"/>
      <c r="AB56" s="216"/>
      <c r="AC56" s="217"/>
      <c r="AD56" s="218"/>
      <c r="AE56" s="218"/>
      <c r="AF56" s="218"/>
      <c r="AG56" s="218"/>
      <c r="AH56" s="218"/>
      <c r="AI56" s="218"/>
      <c r="AJ56" s="218"/>
      <c r="AK56" s="219">
        <f>AC56</f>
        <v>0</v>
      </c>
      <c r="AL56" s="219"/>
      <c r="AM56" s="219"/>
      <c r="AN56" s="219"/>
      <c r="AO56" s="220" t="str">
        <f>IF(U56="","",AK56-AG56)</f>
        <v/>
      </c>
      <c r="AP56" s="220"/>
      <c r="AQ56" s="220"/>
      <c r="AR56" s="221"/>
      <c r="AS56" s="217"/>
      <c r="AT56" s="218"/>
      <c r="AU56" s="218"/>
      <c r="AV56" s="218"/>
      <c r="AW56" s="222"/>
      <c r="AX56" s="222"/>
      <c r="AY56" s="222"/>
      <c r="AZ56" s="222"/>
      <c r="BA56" s="219">
        <f>AS56</f>
        <v>0</v>
      </c>
      <c r="BB56" s="219"/>
      <c r="BC56" s="219"/>
      <c r="BD56" s="219"/>
      <c r="BE56" s="223" t="str">
        <f>IF(U55="","",BA56-AW56)</f>
        <v/>
      </c>
      <c r="BF56" s="223"/>
      <c r="BG56" s="223"/>
      <c r="BH56" s="224"/>
      <c r="BI56" s="225"/>
      <c r="BJ56" s="226"/>
      <c r="BK56" s="227"/>
      <c r="BL56" s="228"/>
      <c r="BM56" s="226"/>
      <c r="BN56" s="227"/>
      <c r="BO56" s="228"/>
      <c r="BP56" s="226"/>
      <c r="BQ56" s="227"/>
      <c r="BR56" s="228"/>
      <c r="BS56" s="226"/>
      <c r="BT56" s="227"/>
      <c r="BU56" s="229">
        <f>SUM(BI56:BT56)</f>
        <v>0</v>
      </c>
      <c r="BV56" s="229"/>
      <c r="BW56" s="229"/>
      <c r="BX56" s="229"/>
      <c r="BY56" s="220">
        <f t="shared" si="2"/>
        <v>0</v>
      </c>
      <c r="BZ56" s="220"/>
      <c r="CA56" s="220"/>
      <c r="CB56" s="220"/>
      <c r="CC56" s="218"/>
      <c r="CD56" s="218"/>
      <c r="CE56" s="218"/>
      <c r="CF56" s="218"/>
      <c r="CG56" s="207"/>
      <c r="CH56" s="207"/>
      <c r="CI56" s="207"/>
      <c r="CJ56" s="207"/>
      <c r="CK56" s="207"/>
      <c r="CL56" s="207"/>
      <c r="CM56" s="207"/>
      <c r="CN56" s="207"/>
      <c r="CO56" s="207"/>
      <c r="CP56" s="207"/>
      <c r="CQ56" s="207"/>
      <c r="CR56" s="207"/>
      <c r="CS56" s="208"/>
      <c r="CT56" s="208"/>
      <c r="CU56" s="208"/>
      <c r="CV56" s="209"/>
    </row>
    <row r="57" spans="2:100" customFormat="1" ht="13.5"/>
    <row r="58" spans="2:100" s="12" customFormat="1" ht="15" customHeight="1">
      <c r="B58" s="25" t="s">
        <v>116</v>
      </c>
      <c r="C58" s="25"/>
      <c r="D58" s="25"/>
      <c r="E58" s="25"/>
      <c r="F58" s="25"/>
      <c r="G58" s="25"/>
      <c r="H58" s="25"/>
      <c r="I58" s="25"/>
      <c r="J58" s="25"/>
      <c r="K58" s="25"/>
    </row>
    <row r="59" spans="2:100" s="13" customFormat="1" ht="4.5" customHeight="1">
      <c r="B59" s="12"/>
    </row>
    <row r="60" spans="2:100" s="12" customFormat="1" ht="15" customHeight="1">
      <c r="B60" s="233" t="s">
        <v>117</v>
      </c>
      <c r="C60" s="234"/>
      <c r="D60" s="234"/>
      <c r="E60" s="234"/>
      <c r="F60" s="234"/>
      <c r="G60" s="234"/>
      <c r="H60" s="234"/>
      <c r="I60" s="234"/>
      <c r="J60" s="235"/>
      <c r="K60" s="245" t="s">
        <v>118</v>
      </c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6"/>
    </row>
    <row r="61" spans="2:100" s="12" customFormat="1" ht="15" customHeight="1">
      <c r="B61" s="236" t="s">
        <v>119</v>
      </c>
      <c r="C61" s="237"/>
      <c r="D61" s="237"/>
      <c r="E61" s="237"/>
      <c r="F61" s="237"/>
      <c r="G61" s="237"/>
      <c r="H61" s="237"/>
      <c r="I61" s="237"/>
      <c r="J61" s="238"/>
      <c r="K61" s="247" t="s">
        <v>120</v>
      </c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7"/>
      <c r="AK61" s="247"/>
      <c r="AL61" s="247"/>
      <c r="AM61" s="247"/>
      <c r="AN61" s="247"/>
      <c r="AO61" s="247"/>
      <c r="AP61" s="247"/>
      <c r="AQ61" s="247"/>
      <c r="AR61" s="247"/>
      <c r="AS61" s="247"/>
      <c r="AT61" s="247"/>
      <c r="AU61" s="247"/>
      <c r="AV61" s="247"/>
      <c r="AW61" s="247"/>
      <c r="AX61" s="247"/>
      <c r="AY61" s="247"/>
      <c r="AZ61" s="247"/>
      <c r="BA61" s="248"/>
    </row>
    <row r="62" spans="2:100" s="12" customFormat="1" ht="15" customHeight="1">
      <c r="B62" s="239"/>
      <c r="C62" s="240"/>
      <c r="D62" s="240"/>
      <c r="E62" s="240"/>
      <c r="F62" s="240"/>
      <c r="G62" s="240"/>
      <c r="H62" s="240"/>
      <c r="I62" s="240"/>
      <c r="J62" s="241"/>
      <c r="K62" s="148" t="s">
        <v>121</v>
      </c>
      <c r="L62" s="148"/>
      <c r="M62" s="148"/>
      <c r="N62" s="148"/>
      <c r="O62" s="148"/>
      <c r="P62" s="148"/>
      <c r="Q62" s="148"/>
      <c r="R62" s="147"/>
      <c r="S62" s="146" t="s">
        <v>68</v>
      </c>
      <c r="T62" s="148"/>
      <c r="U62" s="148"/>
      <c r="V62" s="148"/>
      <c r="W62" s="147"/>
      <c r="X62" s="146" t="s">
        <v>13</v>
      </c>
      <c r="Y62" s="148"/>
      <c r="Z62" s="148"/>
      <c r="AA62" s="148"/>
      <c r="AB62" s="147"/>
      <c r="AC62" s="146" t="s">
        <v>122</v>
      </c>
      <c r="AD62" s="148"/>
      <c r="AE62" s="148"/>
      <c r="AF62" s="148"/>
      <c r="AG62" s="148"/>
      <c r="AH62" s="148"/>
      <c r="AI62" s="148"/>
      <c r="AJ62" s="147"/>
      <c r="AK62" s="146" t="s">
        <v>123</v>
      </c>
      <c r="AL62" s="148"/>
      <c r="AM62" s="148"/>
      <c r="AN62" s="148"/>
      <c r="AO62" s="147"/>
      <c r="AP62" s="146" t="s">
        <v>124</v>
      </c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9"/>
    </row>
    <row r="63" spans="2:100" s="12" customFormat="1" ht="15" customHeight="1">
      <c r="B63" s="242" t="s">
        <v>125</v>
      </c>
      <c r="C63" s="243"/>
      <c r="D63" s="243"/>
      <c r="E63" s="243"/>
      <c r="F63" s="243"/>
      <c r="G63" s="243"/>
      <c r="H63" s="243"/>
      <c r="I63" s="243"/>
      <c r="J63" s="244"/>
      <c r="K63" s="249" t="s">
        <v>126</v>
      </c>
      <c r="L63" s="249"/>
      <c r="M63" s="249"/>
      <c r="N63" s="249"/>
      <c r="O63" s="249"/>
      <c r="P63" s="249"/>
      <c r="Q63" s="249"/>
      <c r="R63" s="250"/>
      <c r="S63" s="251" t="s">
        <v>127</v>
      </c>
      <c r="T63" s="249"/>
      <c r="U63" s="249"/>
      <c r="V63" s="249"/>
      <c r="W63" s="250"/>
      <c r="X63" s="251" t="s">
        <v>128</v>
      </c>
      <c r="Y63" s="249"/>
      <c r="Z63" s="249"/>
      <c r="AA63" s="249"/>
      <c r="AB63" s="250"/>
      <c r="AC63" s="251" t="s">
        <v>129</v>
      </c>
      <c r="AD63" s="249"/>
      <c r="AE63" s="249"/>
      <c r="AF63" s="249"/>
      <c r="AG63" s="249"/>
      <c r="AH63" s="249"/>
      <c r="AI63" s="249"/>
      <c r="AJ63" s="250"/>
      <c r="AK63" s="252" t="s">
        <v>130</v>
      </c>
      <c r="AL63" s="253"/>
      <c r="AM63" s="253"/>
      <c r="AN63" s="253"/>
      <c r="AO63" s="254"/>
      <c r="AP63" s="255" t="s">
        <v>131</v>
      </c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7"/>
    </row>
    <row r="64" spans="2:100" s="12" customFormat="1" ht="15" customHeight="1">
      <c r="B64" s="236" t="s">
        <v>132</v>
      </c>
      <c r="C64" s="237"/>
      <c r="D64" s="237"/>
      <c r="E64" s="237"/>
      <c r="F64" s="237"/>
      <c r="G64" s="237"/>
      <c r="H64" s="237"/>
      <c r="I64" s="237"/>
      <c r="J64" s="238"/>
      <c r="K64" s="67" t="s">
        <v>126</v>
      </c>
      <c r="L64" s="67"/>
      <c r="M64" s="67"/>
      <c r="N64" s="67"/>
      <c r="O64" s="67"/>
      <c r="P64" s="67"/>
      <c r="Q64" s="67"/>
      <c r="R64" s="68"/>
      <c r="S64" s="66" t="s">
        <v>133</v>
      </c>
      <c r="T64" s="67"/>
      <c r="U64" s="67"/>
      <c r="V64" s="67"/>
      <c r="W64" s="68"/>
      <c r="X64" s="66" t="s">
        <v>134</v>
      </c>
      <c r="Y64" s="67"/>
      <c r="Z64" s="67"/>
      <c r="AA64" s="67"/>
      <c r="AB64" s="68"/>
      <c r="AC64" s="66" t="s">
        <v>135</v>
      </c>
      <c r="AD64" s="67"/>
      <c r="AE64" s="67"/>
      <c r="AF64" s="67"/>
      <c r="AG64" s="67"/>
      <c r="AH64" s="67"/>
      <c r="AI64" s="67"/>
      <c r="AJ64" s="68"/>
      <c r="AK64" s="63" t="s">
        <v>136</v>
      </c>
      <c r="AL64" s="64"/>
      <c r="AM64" s="64"/>
      <c r="AN64" s="64"/>
      <c r="AO64" s="65"/>
      <c r="AP64" s="230" t="s">
        <v>137</v>
      </c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2"/>
    </row>
    <row r="66" spans="2:24">
      <c r="B66" s="54" t="s">
        <v>138</v>
      </c>
      <c r="C66" s="54"/>
      <c r="D66" s="54"/>
      <c r="E66" s="54"/>
      <c r="F66" s="54"/>
    </row>
    <row r="67" spans="2:24" ht="4.5" customHeight="1"/>
    <row r="68" spans="2:24">
      <c r="B68" s="61" t="s">
        <v>139</v>
      </c>
      <c r="C68" s="61"/>
      <c r="D68" s="61"/>
      <c r="E68" s="61"/>
      <c r="F68" s="61"/>
      <c r="G68" s="61" t="s">
        <v>140</v>
      </c>
      <c r="H68" s="61"/>
      <c r="I68" s="61"/>
      <c r="J68" s="61"/>
      <c r="K68" s="61"/>
      <c r="L68" s="61"/>
      <c r="M68" s="61"/>
      <c r="N68" s="61" t="s">
        <v>141</v>
      </c>
      <c r="O68" s="61"/>
      <c r="P68" s="61"/>
      <c r="Q68" s="61"/>
      <c r="R68" s="62" t="s">
        <v>142</v>
      </c>
      <c r="S68" s="62"/>
      <c r="T68" s="62"/>
      <c r="U68" s="62"/>
      <c r="V68" s="62"/>
      <c r="W68" s="62"/>
      <c r="X68" s="62"/>
    </row>
    <row r="69" spans="2:24">
      <c r="C69" s="61" t="s">
        <v>143</v>
      </c>
      <c r="D69" s="61"/>
      <c r="E69" s="61"/>
      <c r="F69" s="61"/>
      <c r="G69" s="61" t="s">
        <v>144</v>
      </c>
      <c r="H69" s="61"/>
      <c r="I69" s="61"/>
      <c r="J69" s="61"/>
      <c r="K69" s="61"/>
      <c r="L69" s="61"/>
      <c r="M69" s="61"/>
      <c r="N69" s="61" t="s">
        <v>141</v>
      </c>
      <c r="O69" s="61"/>
      <c r="P69" s="61"/>
      <c r="Q69" s="61"/>
      <c r="R69" s="62" t="s">
        <v>145</v>
      </c>
      <c r="S69" s="62"/>
      <c r="T69" s="62"/>
      <c r="U69" s="62"/>
      <c r="V69" s="62"/>
      <c r="W69" s="62"/>
      <c r="X69" s="62"/>
    </row>
    <row r="70" spans="2:24">
      <c r="B70" s="4"/>
    </row>
  </sheetData>
  <sheetProtection sheet="1" selectLockedCells="1" selectUnlockedCells="1"/>
  <mergeCells count="415">
    <mergeCell ref="AP64:BA64"/>
    <mergeCell ref="B60:J60"/>
    <mergeCell ref="B61:J61"/>
    <mergeCell ref="B62:J62"/>
    <mergeCell ref="B63:J63"/>
    <mergeCell ref="B64:J64"/>
    <mergeCell ref="K60:BA60"/>
    <mergeCell ref="K61:BA61"/>
    <mergeCell ref="AP62:BA62"/>
    <mergeCell ref="K63:R63"/>
    <mergeCell ref="S63:W63"/>
    <mergeCell ref="X63:AB63"/>
    <mergeCell ref="AC63:AJ63"/>
    <mergeCell ref="AK63:AO63"/>
    <mergeCell ref="AP63:BA63"/>
    <mergeCell ref="K62:R62"/>
    <mergeCell ref="S62:W62"/>
    <mergeCell ref="X62:AB62"/>
    <mergeCell ref="AC62:AJ62"/>
    <mergeCell ref="AK62:AO62"/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9:AF9"/>
    <mergeCell ref="AG9:AX9"/>
    <mergeCell ref="AA10:AF10"/>
    <mergeCell ref="AG10:AX10"/>
    <mergeCell ref="B11:S11"/>
    <mergeCell ref="T11:X11"/>
    <mergeCell ref="AA8:AF8"/>
    <mergeCell ref="AG8:AM8"/>
    <mergeCell ref="AN8:AR8"/>
    <mergeCell ref="AS8:AX8"/>
    <mergeCell ref="B12:S12"/>
    <mergeCell ref="T12:X12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C41:M41"/>
    <mergeCell ref="N42:S42"/>
    <mergeCell ref="T42:W42"/>
    <mergeCell ref="AV42:BC42"/>
    <mergeCell ref="C37:E37"/>
    <mergeCell ref="F37:I37"/>
    <mergeCell ref="J37:M37"/>
    <mergeCell ref="N37:O37"/>
    <mergeCell ref="P37:R37"/>
    <mergeCell ref="AC37:AE37"/>
    <mergeCell ref="AF43:AI43"/>
    <mergeCell ref="AJ43:AM43"/>
    <mergeCell ref="AN43:AQ43"/>
    <mergeCell ref="AR43:AU43"/>
    <mergeCell ref="AV43:AY43"/>
    <mergeCell ref="AZ43:BC43"/>
    <mergeCell ref="C43:M43"/>
    <mergeCell ref="N43:P43"/>
    <mergeCell ref="Q43:S43"/>
    <mergeCell ref="T43:W43"/>
    <mergeCell ref="X43:AA43"/>
    <mergeCell ref="AB43:AE43"/>
    <mergeCell ref="AF44:AI44"/>
    <mergeCell ref="AJ44:AM44"/>
    <mergeCell ref="AN44:AQ44"/>
    <mergeCell ref="AR44:AU44"/>
    <mergeCell ref="AV44:AY44"/>
    <mergeCell ref="AZ44:BC44"/>
    <mergeCell ref="C44:M44"/>
    <mergeCell ref="N44:P44"/>
    <mergeCell ref="Q44:S44"/>
    <mergeCell ref="T44:W44"/>
    <mergeCell ref="X44:AA44"/>
    <mergeCell ref="AB44:AE44"/>
    <mergeCell ref="AF45:AI45"/>
    <mergeCell ref="AJ45:AM45"/>
    <mergeCell ref="AN45:AQ45"/>
    <mergeCell ref="AR45:AU45"/>
    <mergeCell ref="AV45:AY45"/>
    <mergeCell ref="AZ45:BC45"/>
    <mergeCell ref="C45:M45"/>
    <mergeCell ref="N45:P45"/>
    <mergeCell ref="Q45:S45"/>
    <mergeCell ref="T45:W45"/>
    <mergeCell ref="X45:AA45"/>
    <mergeCell ref="AB45:AE45"/>
    <mergeCell ref="AF46:AI46"/>
    <mergeCell ref="AJ46:AM46"/>
    <mergeCell ref="AN46:AQ46"/>
    <mergeCell ref="AR46:AU46"/>
    <mergeCell ref="AV46:AY46"/>
    <mergeCell ref="AZ46:BC46"/>
    <mergeCell ref="C46:M46"/>
    <mergeCell ref="N46:P46"/>
    <mergeCell ref="Q46:S46"/>
    <mergeCell ref="T46:W46"/>
    <mergeCell ref="X46:AA46"/>
    <mergeCell ref="AB46:AE46"/>
    <mergeCell ref="AF47:AI47"/>
    <mergeCell ref="AJ47:AM47"/>
    <mergeCell ref="AN47:AQ47"/>
    <mergeCell ref="AR47:AU47"/>
    <mergeCell ref="AV47:AY47"/>
    <mergeCell ref="AZ47:BC47"/>
    <mergeCell ref="C47:M47"/>
    <mergeCell ref="N47:P47"/>
    <mergeCell ref="Q47:S47"/>
    <mergeCell ref="T47:W47"/>
    <mergeCell ref="X47:AA47"/>
    <mergeCell ref="AB47:AE47"/>
    <mergeCell ref="C69:F69"/>
    <mergeCell ref="G69:M69"/>
    <mergeCell ref="N69:Q69"/>
    <mergeCell ref="R69:X69"/>
    <mergeCell ref="B68:F68"/>
    <mergeCell ref="G68:M68"/>
    <mergeCell ref="N68:Q68"/>
    <mergeCell ref="R68:X68"/>
    <mergeCell ref="AK64:AO64"/>
    <mergeCell ref="AC64:AJ64"/>
    <mergeCell ref="X64:AB64"/>
    <mergeCell ref="S64:W64"/>
    <mergeCell ref="K64:R64"/>
  </mergeCells>
  <phoneticPr fontId="4"/>
  <conditionalFormatting sqref="C17:M36 P17:R36 AF35:AH37">
    <cfRule type="containsBlanks" dxfId="15" priority="7">
      <formula>LEN(TRIM(C17))=0</formula>
    </cfRule>
  </conditionalFormatting>
  <conditionalFormatting sqref="C44:AI47 AR44:BC47">
    <cfRule type="containsBlanks" dxfId="14" priority="6">
      <formula>LEN(TRIM(C44))=0</formula>
    </cfRule>
  </conditionalFormatting>
  <conditionalFormatting sqref="C52:AJ56">
    <cfRule type="containsBlanks" dxfId="13" priority="3">
      <formula>LEN(TRIM(C52))=0</formula>
    </cfRule>
  </conditionalFormatting>
  <conditionalFormatting sqref="K60:BA61 K63:BA64 G68:M69 R68:X69">
    <cfRule type="containsBlanks" dxfId="12" priority="5">
      <formula>LEN(TRIM(G60))=0</formula>
    </cfRule>
  </conditionalFormatting>
  <conditionalFormatting sqref="AG2:AX6 F2:X7 AG7:AM8 AS7:AX8 AG9:AX10 T11:X12">
    <cfRule type="containsBlanks" dxfId="11" priority="8">
      <formula>LEN(TRIM(F2))=0</formula>
    </cfRule>
  </conditionalFormatting>
  <conditionalFormatting sqref="AS52:AZ56">
    <cfRule type="containsBlanks" dxfId="10" priority="2">
      <formula>LEN(TRIM(AS52))=0</formula>
    </cfRule>
  </conditionalFormatting>
  <conditionalFormatting sqref="BI52:BI56 BL52:BL56 BO52:BO56 BR52:BR56">
    <cfRule type="containsBlanks" dxfId="9" priority="1">
      <formula>LEN(TRIM(BI52))=0</formula>
    </cfRule>
  </conditionalFormatting>
  <conditionalFormatting sqref="CC52:CV56">
    <cfRule type="containsBlanks" dxfId="8" priority="4">
      <formula>LEN(TRIM(CC52))=0</formula>
    </cfRule>
  </conditionalFormatting>
  <dataValidations count="3">
    <dataValidation type="list" allowBlank="1" showInputMessage="1" showErrorMessage="1" sqref="T11:X11" xr:uid="{3A8B56F4-ECB5-4417-8EBC-094D14283527}">
      <formula1>$BC$11:$BC$12</formula1>
    </dataValidation>
    <dataValidation type="list" allowBlank="1" showInputMessage="1" showErrorMessage="1" sqref="P17:R36" xr:uid="{132CC420-312E-480C-A147-A4F719BD3B83}">
      <formula1>$U$30:$U$32</formula1>
    </dataValidation>
    <dataValidation type="list" allowBlank="1" showInputMessage="1" showErrorMessage="1" sqref="U54:X56" xr:uid="{1760F854-7E52-4354-BCE5-DFFDE775935C}">
      <formula1>"大学教授,院長,副院長,理事長,理事,大学准教授,医師,病棟長,看護師長,各種技師,部長,看護師,各種療法士,各種福祉士,事務長,係長（事務職）,ホームヘルパー,系喝支援員,係員（事務職）"</formula1>
    </dataValidation>
  </dataValidations>
  <hyperlinks>
    <hyperlink ref="AP64" r:id="rId1" xr:uid="{D5538703-C226-4A27-BC22-AEA98A7B2B86}"/>
    <hyperlink ref="AP63" r:id="rId2" xr:uid="{B3211289-E2A7-4AC6-8136-168CB2455111}"/>
  </hyperlinks>
  <pageMargins left="0.7" right="0.7" top="0.75" bottom="0.75" header="0.3" footer="0.3"/>
  <pageSetup paperSize="9" scale="49" orientation="landscape" r:id="rId3"/>
  <rowBreaks count="1" manualBreakCount="1">
    <brk id="39" max="16383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CV70"/>
  <sheetViews>
    <sheetView tabSelected="1" view="pageBreakPreview" zoomScaleSheetLayoutView="100" workbookViewId="0">
      <selection activeCell="B6" sqref="B6:E6"/>
    </sheetView>
  </sheetViews>
  <sheetFormatPr defaultColWidth="9" defaultRowHeight="18.7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43" width="2.75" style="2" customWidth="1"/>
    <col min="44" max="100" width="2.625" style="2" customWidth="1"/>
    <col min="101" max="101" width="9" style="2" customWidth="1"/>
    <col min="102" max="16384" width="9" style="2"/>
  </cols>
  <sheetData>
    <row r="2" spans="2:50">
      <c r="B2" s="81" t="s">
        <v>0</v>
      </c>
      <c r="C2" s="82"/>
      <c r="D2" s="82"/>
      <c r="E2" s="83"/>
      <c r="F2" s="154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6"/>
      <c r="AA2" s="61" t="s">
        <v>2</v>
      </c>
      <c r="AB2" s="61"/>
      <c r="AC2" s="61"/>
      <c r="AD2" s="61"/>
      <c r="AE2" s="61"/>
      <c r="AF2" s="61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</row>
    <row r="3" spans="2:50">
      <c r="B3" s="81" t="s">
        <v>4</v>
      </c>
      <c r="C3" s="82"/>
      <c r="D3" s="82"/>
      <c r="E3" s="83"/>
      <c r="F3" s="154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6"/>
      <c r="AA3" s="61" t="s">
        <v>6</v>
      </c>
      <c r="AB3" s="61"/>
      <c r="AC3" s="61"/>
      <c r="AD3" s="61"/>
      <c r="AE3" s="61" t="s">
        <v>7</v>
      </c>
      <c r="AF3" s="61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2:50">
      <c r="B4" s="81" t="s">
        <v>9</v>
      </c>
      <c r="C4" s="82"/>
      <c r="D4" s="82"/>
      <c r="E4" s="83"/>
      <c r="F4" s="15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53"/>
      <c r="AA4" s="61"/>
      <c r="AB4" s="61"/>
      <c r="AC4" s="61"/>
      <c r="AD4" s="61"/>
      <c r="AE4" s="61" t="s">
        <v>10</v>
      </c>
      <c r="AF4" s="61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</row>
    <row r="5" spans="2:50">
      <c r="B5" s="81" t="s">
        <v>7</v>
      </c>
      <c r="C5" s="82"/>
      <c r="D5" s="82"/>
      <c r="E5" s="83"/>
      <c r="F5" s="137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53"/>
      <c r="AA5" s="61" t="s">
        <v>12</v>
      </c>
      <c r="AB5" s="61"/>
      <c r="AC5" s="61"/>
      <c r="AD5" s="61"/>
      <c r="AE5" s="61" t="s">
        <v>13</v>
      </c>
      <c r="AF5" s="61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</row>
    <row r="6" spans="2:50">
      <c r="B6" s="75" t="s">
        <v>15</v>
      </c>
      <c r="C6" s="76"/>
      <c r="D6" s="76"/>
      <c r="E6" s="77"/>
      <c r="F6" s="137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53"/>
      <c r="AA6" s="61"/>
      <c r="AB6" s="61"/>
      <c r="AC6" s="61"/>
      <c r="AD6" s="61"/>
      <c r="AE6" s="61" t="s">
        <v>10</v>
      </c>
      <c r="AF6" s="61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</row>
    <row r="7" spans="2:50">
      <c r="B7" s="61" t="s">
        <v>18</v>
      </c>
      <c r="C7" s="61"/>
      <c r="D7" s="61"/>
      <c r="E7" s="61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AA7" s="61" t="s">
        <v>20</v>
      </c>
      <c r="AB7" s="61"/>
      <c r="AC7" s="61"/>
      <c r="AD7" s="61"/>
      <c r="AE7" s="61"/>
      <c r="AF7" s="61"/>
      <c r="AG7" s="137"/>
      <c r="AH7" s="138"/>
      <c r="AI7" s="138"/>
      <c r="AJ7" s="138"/>
      <c r="AK7" s="138"/>
      <c r="AL7" s="138"/>
      <c r="AM7" s="153"/>
      <c r="AN7" s="81" t="s">
        <v>22</v>
      </c>
      <c r="AO7" s="82"/>
      <c r="AP7" s="82"/>
      <c r="AQ7" s="82"/>
      <c r="AR7" s="83"/>
      <c r="AS7" s="154"/>
      <c r="AT7" s="155"/>
      <c r="AU7" s="155"/>
      <c r="AV7" s="155"/>
      <c r="AW7" s="155"/>
      <c r="AX7" s="156"/>
    </row>
    <row r="8" spans="2:50">
      <c r="B8" s="2"/>
      <c r="AA8" s="61" t="s">
        <v>24</v>
      </c>
      <c r="AB8" s="61"/>
      <c r="AC8" s="61"/>
      <c r="AD8" s="61"/>
      <c r="AE8" s="61"/>
      <c r="AF8" s="61"/>
      <c r="AG8" s="137"/>
      <c r="AH8" s="138"/>
      <c r="AI8" s="138"/>
      <c r="AJ8" s="138"/>
      <c r="AK8" s="138"/>
      <c r="AL8" s="138"/>
      <c r="AM8" s="153"/>
      <c r="AN8" s="81" t="s">
        <v>26</v>
      </c>
      <c r="AO8" s="82"/>
      <c r="AP8" s="82"/>
      <c r="AQ8" s="82"/>
      <c r="AR8" s="83"/>
      <c r="AS8" s="154"/>
      <c r="AT8" s="155"/>
      <c r="AU8" s="155"/>
      <c r="AV8" s="155"/>
      <c r="AW8" s="155"/>
      <c r="AX8" s="156"/>
    </row>
    <row r="9" spans="2:50">
      <c r="AA9" s="61" t="s">
        <v>28</v>
      </c>
      <c r="AB9" s="61"/>
      <c r="AC9" s="61"/>
      <c r="AD9" s="61"/>
      <c r="AE9" s="61"/>
      <c r="AF9" s="61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2:50">
      <c r="AA10" s="61" t="s">
        <v>146</v>
      </c>
      <c r="AB10" s="61"/>
      <c r="AC10" s="61"/>
      <c r="AD10" s="61"/>
      <c r="AE10" s="61"/>
      <c r="AF10" s="265"/>
      <c r="AG10" s="156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</row>
    <row r="11" spans="2:50">
      <c r="B11" s="78" t="s">
        <v>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152"/>
      <c r="U11" s="152"/>
      <c r="V11" s="152"/>
      <c r="W11" s="152"/>
      <c r="X11" s="152"/>
    </row>
    <row r="12" spans="2:50">
      <c r="B12" s="78" t="s">
        <v>35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136"/>
      <c r="U12" s="136"/>
      <c r="V12" s="136"/>
      <c r="W12" s="136"/>
      <c r="X12" s="136"/>
      <c r="Z12" s="53"/>
      <c r="AA12" s="137" t="s">
        <v>36</v>
      </c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9"/>
      <c r="AS12" s="140">
        <v>10000000</v>
      </c>
      <c r="AT12" s="141"/>
      <c r="AU12" s="141"/>
      <c r="AV12" s="141"/>
      <c r="AW12" s="141"/>
      <c r="AX12" s="142"/>
    </row>
    <row r="13" spans="2:50" ht="3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>
      <c r="B14" s="54" t="s">
        <v>37</v>
      </c>
    </row>
    <row r="15" spans="2:50" ht="3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>
      <c r="B16" s="5"/>
      <c r="C16" s="143" t="s">
        <v>38</v>
      </c>
      <c r="D16" s="144"/>
      <c r="E16" s="145"/>
      <c r="F16" s="144" t="s">
        <v>39</v>
      </c>
      <c r="G16" s="144"/>
      <c r="H16" s="144"/>
      <c r="I16" s="145"/>
      <c r="J16" s="144" t="s">
        <v>40</v>
      </c>
      <c r="K16" s="144"/>
      <c r="L16" s="144"/>
      <c r="M16" s="145"/>
      <c r="N16" s="146" t="s">
        <v>41</v>
      </c>
      <c r="O16" s="147"/>
      <c r="P16" s="146" t="s">
        <v>42</v>
      </c>
      <c r="Q16" s="148"/>
      <c r="R16" s="149"/>
    </row>
    <row r="17" spans="2:29">
      <c r="B17" s="6">
        <v>1</v>
      </c>
      <c r="C17" s="118"/>
      <c r="D17" s="119"/>
      <c r="E17" s="120"/>
      <c r="F17" s="118"/>
      <c r="G17" s="119"/>
      <c r="H17" s="119"/>
      <c r="I17" s="120"/>
      <c r="J17" s="118"/>
      <c r="K17" s="119"/>
      <c r="L17" s="119"/>
      <c r="M17" s="120"/>
      <c r="N17" s="121" t="str">
        <f t="shared" ref="N17:N36" si="0">IF(F17="","",J17-F17+1)</f>
        <v/>
      </c>
      <c r="O17" s="122"/>
      <c r="P17" s="123"/>
      <c r="Q17" s="107"/>
      <c r="R17" s="110"/>
    </row>
    <row r="18" spans="2:29">
      <c r="B18" s="6">
        <v>2</v>
      </c>
      <c r="C18" s="118"/>
      <c r="D18" s="119"/>
      <c r="E18" s="120"/>
      <c r="F18" s="118"/>
      <c r="G18" s="119"/>
      <c r="H18" s="119"/>
      <c r="I18" s="120"/>
      <c r="J18" s="118"/>
      <c r="K18" s="119"/>
      <c r="L18" s="119"/>
      <c r="M18" s="120"/>
      <c r="N18" s="121" t="str">
        <f t="shared" si="0"/>
        <v/>
      </c>
      <c r="O18" s="122"/>
      <c r="P18" s="123"/>
      <c r="Q18" s="107"/>
      <c r="R18" s="110"/>
    </row>
    <row r="19" spans="2:29">
      <c r="B19" s="6">
        <v>3</v>
      </c>
      <c r="C19" s="118"/>
      <c r="D19" s="119"/>
      <c r="E19" s="120"/>
      <c r="F19" s="118"/>
      <c r="G19" s="119"/>
      <c r="H19" s="119"/>
      <c r="I19" s="120"/>
      <c r="J19" s="118"/>
      <c r="K19" s="119"/>
      <c r="L19" s="119"/>
      <c r="M19" s="120"/>
      <c r="N19" s="121" t="str">
        <f t="shared" si="0"/>
        <v/>
      </c>
      <c r="O19" s="122"/>
      <c r="P19" s="123"/>
      <c r="Q19" s="107"/>
      <c r="R19" s="110"/>
    </row>
    <row r="20" spans="2:29">
      <c r="B20" s="6">
        <v>4</v>
      </c>
      <c r="C20" s="118"/>
      <c r="D20" s="119"/>
      <c r="E20" s="120"/>
      <c r="F20" s="118"/>
      <c r="G20" s="119"/>
      <c r="H20" s="119"/>
      <c r="I20" s="120"/>
      <c r="J20" s="118"/>
      <c r="K20" s="119"/>
      <c r="L20" s="119"/>
      <c r="M20" s="120"/>
      <c r="N20" s="121" t="str">
        <f t="shared" si="0"/>
        <v/>
      </c>
      <c r="O20" s="122"/>
      <c r="P20" s="123"/>
      <c r="Q20" s="107"/>
      <c r="R20" s="110"/>
    </row>
    <row r="21" spans="2:29">
      <c r="B21" s="6">
        <v>5</v>
      </c>
      <c r="C21" s="118"/>
      <c r="D21" s="119"/>
      <c r="E21" s="120"/>
      <c r="F21" s="118"/>
      <c r="G21" s="119"/>
      <c r="H21" s="119"/>
      <c r="I21" s="120"/>
      <c r="J21" s="118"/>
      <c r="K21" s="119"/>
      <c r="L21" s="119"/>
      <c r="M21" s="120"/>
      <c r="N21" s="121" t="str">
        <f t="shared" si="0"/>
        <v/>
      </c>
      <c r="O21" s="122"/>
      <c r="P21" s="123"/>
      <c r="Q21" s="107"/>
      <c r="R21" s="110"/>
    </row>
    <row r="22" spans="2:29">
      <c r="B22" s="6">
        <v>6</v>
      </c>
      <c r="C22" s="118"/>
      <c r="D22" s="119"/>
      <c r="E22" s="120"/>
      <c r="F22" s="118"/>
      <c r="G22" s="119"/>
      <c r="H22" s="119"/>
      <c r="I22" s="120"/>
      <c r="J22" s="118"/>
      <c r="K22" s="119"/>
      <c r="L22" s="119"/>
      <c r="M22" s="120"/>
      <c r="N22" s="121" t="str">
        <f t="shared" si="0"/>
        <v/>
      </c>
      <c r="O22" s="122"/>
      <c r="P22" s="123"/>
      <c r="Q22" s="107"/>
      <c r="R22" s="110"/>
    </row>
    <row r="23" spans="2:29">
      <c r="B23" s="6">
        <v>7</v>
      </c>
      <c r="C23" s="118"/>
      <c r="D23" s="119"/>
      <c r="E23" s="120"/>
      <c r="F23" s="118"/>
      <c r="G23" s="119"/>
      <c r="H23" s="119"/>
      <c r="I23" s="120"/>
      <c r="J23" s="118"/>
      <c r="K23" s="119"/>
      <c r="L23" s="119"/>
      <c r="M23" s="120"/>
      <c r="N23" s="121" t="str">
        <f t="shared" si="0"/>
        <v/>
      </c>
      <c r="O23" s="122"/>
      <c r="P23" s="123"/>
      <c r="Q23" s="107"/>
      <c r="R23" s="110"/>
    </row>
    <row r="24" spans="2:29">
      <c r="B24" s="6">
        <v>8</v>
      </c>
      <c r="C24" s="118"/>
      <c r="D24" s="119"/>
      <c r="E24" s="120"/>
      <c r="F24" s="118"/>
      <c r="G24" s="119"/>
      <c r="H24" s="119"/>
      <c r="I24" s="120"/>
      <c r="J24" s="118"/>
      <c r="K24" s="119"/>
      <c r="L24" s="119"/>
      <c r="M24" s="120"/>
      <c r="N24" s="121" t="str">
        <f t="shared" si="0"/>
        <v/>
      </c>
      <c r="O24" s="122"/>
      <c r="P24" s="123"/>
      <c r="Q24" s="107"/>
      <c r="R24" s="110"/>
    </row>
    <row r="25" spans="2:29">
      <c r="B25" s="6">
        <v>9</v>
      </c>
      <c r="C25" s="118"/>
      <c r="D25" s="119"/>
      <c r="E25" s="120"/>
      <c r="F25" s="118"/>
      <c r="G25" s="119"/>
      <c r="H25" s="119"/>
      <c r="I25" s="120"/>
      <c r="J25" s="118"/>
      <c r="K25" s="119"/>
      <c r="L25" s="119"/>
      <c r="M25" s="120"/>
      <c r="N25" s="121" t="str">
        <f t="shared" si="0"/>
        <v/>
      </c>
      <c r="O25" s="122"/>
      <c r="P25" s="123"/>
      <c r="Q25" s="107"/>
      <c r="R25" s="110"/>
    </row>
    <row r="26" spans="2:29">
      <c r="B26" s="6">
        <v>10</v>
      </c>
      <c r="C26" s="118"/>
      <c r="D26" s="119"/>
      <c r="E26" s="120"/>
      <c r="F26" s="118"/>
      <c r="G26" s="119"/>
      <c r="H26" s="119"/>
      <c r="I26" s="120"/>
      <c r="J26" s="118"/>
      <c r="K26" s="119"/>
      <c r="L26" s="119"/>
      <c r="M26" s="120"/>
      <c r="N26" s="121" t="str">
        <f t="shared" si="0"/>
        <v/>
      </c>
      <c r="O26" s="122"/>
      <c r="P26" s="123"/>
      <c r="Q26" s="107"/>
      <c r="R26" s="110"/>
    </row>
    <row r="27" spans="2:29">
      <c r="B27" s="6">
        <v>11</v>
      </c>
      <c r="C27" s="118"/>
      <c r="D27" s="119"/>
      <c r="E27" s="120"/>
      <c r="F27" s="118"/>
      <c r="G27" s="119"/>
      <c r="H27" s="119"/>
      <c r="I27" s="120"/>
      <c r="J27" s="118"/>
      <c r="K27" s="119"/>
      <c r="L27" s="119"/>
      <c r="M27" s="120"/>
      <c r="N27" s="121" t="str">
        <f t="shared" si="0"/>
        <v/>
      </c>
      <c r="O27" s="122"/>
      <c r="P27" s="123"/>
      <c r="Q27" s="107"/>
      <c r="R27" s="110"/>
    </row>
    <row r="28" spans="2:29">
      <c r="B28" s="6">
        <v>12</v>
      </c>
      <c r="C28" s="118"/>
      <c r="D28" s="119"/>
      <c r="E28" s="120"/>
      <c r="F28" s="118"/>
      <c r="G28" s="119"/>
      <c r="H28" s="119"/>
      <c r="I28" s="120"/>
      <c r="J28" s="118"/>
      <c r="K28" s="119"/>
      <c r="L28" s="119"/>
      <c r="M28" s="120"/>
      <c r="N28" s="121" t="str">
        <f t="shared" si="0"/>
        <v/>
      </c>
      <c r="O28" s="122"/>
      <c r="P28" s="123"/>
      <c r="Q28" s="107"/>
      <c r="R28" s="110"/>
    </row>
    <row r="29" spans="2:29">
      <c r="B29" s="6">
        <v>13</v>
      </c>
      <c r="C29" s="118"/>
      <c r="D29" s="119"/>
      <c r="E29" s="120"/>
      <c r="F29" s="118"/>
      <c r="G29" s="119"/>
      <c r="H29" s="119"/>
      <c r="I29" s="120"/>
      <c r="J29" s="118"/>
      <c r="K29" s="119"/>
      <c r="L29" s="119"/>
      <c r="M29" s="120"/>
      <c r="N29" s="121" t="str">
        <f t="shared" si="0"/>
        <v/>
      </c>
      <c r="O29" s="122"/>
      <c r="P29" s="123"/>
      <c r="Q29" s="107"/>
      <c r="R29" s="110"/>
      <c r="U29" s="61" t="s">
        <v>42</v>
      </c>
      <c r="V29" s="61"/>
      <c r="W29" s="61"/>
      <c r="X29" s="61" t="s">
        <v>50</v>
      </c>
      <c r="Y29" s="61"/>
      <c r="Z29" s="61"/>
      <c r="AA29" s="61" t="s">
        <v>51</v>
      </c>
      <c r="AB29" s="61"/>
      <c r="AC29" s="61"/>
    </row>
    <row r="30" spans="2:29">
      <c r="B30" s="6">
        <v>14</v>
      </c>
      <c r="C30" s="118"/>
      <c r="D30" s="119"/>
      <c r="E30" s="120"/>
      <c r="F30" s="118"/>
      <c r="G30" s="119"/>
      <c r="H30" s="119"/>
      <c r="I30" s="120"/>
      <c r="J30" s="118"/>
      <c r="K30" s="119"/>
      <c r="L30" s="119"/>
      <c r="M30" s="120"/>
      <c r="N30" s="121" t="str">
        <f t="shared" si="0"/>
        <v/>
      </c>
      <c r="O30" s="122"/>
      <c r="P30" s="123"/>
      <c r="Q30" s="107"/>
      <c r="R30" s="110"/>
      <c r="U30" s="7" t="s">
        <v>44</v>
      </c>
      <c r="V30" s="7"/>
      <c r="W30" s="7"/>
      <c r="X30" s="135">
        <f>COUNTIF(P17:R36,"脳損傷")</f>
        <v>0</v>
      </c>
      <c r="Y30" s="135"/>
      <c r="Z30" s="135"/>
      <c r="AA30" s="135">
        <f ca="1">SUMIF(P17:R36,"脳損傷",N17:O36)</f>
        <v>0</v>
      </c>
      <c r="AB30" s="135"/>
      <c r="AC30" s="135"/>
    </row>
    <row r="31" spans="2:29">
      <c r="B31" s="6">
        <v>15</v>
      </c>
      <c r="C31" s="118"/>
      <c r="D31" s="119"/>
      <c r="E31" s="120"/>
      <c r="F31" s="118"/>
      <c r="G31" s="119"/>
      <c r="H31" s="119"/>
      <c r="I31" s="120"/>
      <c r="J31" s="118"/>
      <c r="K31" s="119"/>
      <c r="L31" s="119"/>
      <c r="M31" s="120"/>
      <c r="N31" s="121" t="str">
        <f t="shared" si="0"/>
        <v/>
      </c>
      <c r="O31" s="122"/>
      <c r="P31" s="123"/>
      <c r="Q31" s="107"/>
      <c r="R31" s="110"/>
      <c r="U31" s="7" t="s">
        <v>47</v>
      </c>
      <c r="V31" s="7"/>
      <c r="W31" s="7"/>
      <c r="X31" s="135">
        <f>COUNTIF(P17:R36,"脊髄損傷")</f>
        <v>0</v>
      </c>
      <c r="Y31" s="135"/>
      <c r="Z31" s="135"/>
      <c r="AA31" s="135">
        <f ca="1">SUMIF(P17:R36,"脊髄損傷",N17:O36)</f>
        <v>0</v>
      </c>
      <c r="AB31" s="135"/>
      <c r="AC31" s="135"/>
    </row>
    <row r="32" spans="2:29">
      <c r="B32" s="6">
        <v>16</v>
      </c>
      <c r="C32" s="118"/>
      <c r="D32" s="119"/>
      <c r="E32" s="120"/>
      <c r="F32" s="118"/>
      <c r="G32" s="119"/>
      <c r="H32" s="119"/>
      <c r="I32" s="120"/>
      <c r="J32" s="118"/>
      <c r="K32" s="119"/>
      <c r="L32" s="119"/>
      <c r="M32" s="120"/>
      <c r="N32" s="121" t="str">
        <f t="shared" si="0"/>
        <v/>
      </c>
      <c r="O32" s="122"/>
      <c r="P32" s="123"/>
      <c r="Q32" s="107"/>
      <c r="R32" s="110"/>
      <c r="U32" s="7" t="s">
        <v>52</v>
      </c>
      <c r="V32" s="7"/>
      <c r="W32" s="7"/>
      <c r="X32" s="135">
        <f>COUNTIF(P17:R36,"その他")</f>
        <v>0</v>
      </c>
      <c r="Y32" s="135"/>
      <c r="Z32" s="135"/>
      <c r="AA32" s="135">
        <f ca="1">SUMIF(P17:R36,"その他",N17:O36)</f>
        <v>0</v>
      </c>
      <c r="AB32" s="135"/>
      <c r="AC32" s="135"/>
    </row>
    <row r="33" spans="2:55">
      <c r="B33" s="6">
        <v>17</v>
      </c>
      <c r="C33" s="118"/>
      <c r="D33" s="119"/>
      <c r="E33" s="120"/>
      <c r="F33" s="118"/>
      <c r="G33" s="119"/>
      <c r="H33" s="119"/>
      <c r="I33" s="120"/>
      <c r="J33" s="118"/>
      <c r="K33" s="119"/>
      <c r="L33" s="119"/>
      <c r="M33" s="120"/>
      <c r="N33" s="121" t="str">
        <f t="shared" si="0"/>
        <v/>
      </c>
      <c r="O33" s="122"/>
      <c r="P33" s="123"/>
      <c r="Q33" s="107"/>
      <c r="R33" s="110"/>
    </row>
    <row r="34" spans="2:55">
      <c r="B34" s="6">
        <v>18</v>
      </c>
      <c r="C34" s="118"/>
      <c r="D34" s="119"/>
      <c r="E34" s="120"/>
      <c r="F34" s="118"/>
      <c r="G34" s="119"/>
      <c r="H34" s="119"/>
      <c r="I34" s="120"/>
      <c r="J34" s="118"/>
      <c r="K34" s="119"/>
      <c r="L34" s="119"/>
      <c r="M34" s="120"/>
      <c r="N34" s="121" t="str">
        <f t="shared" si="0"/>
        <v/>
      </c>
      <c r="O34" s="122"/>
      <c r="P34" s="123"/>
      <c r="Q34" s="107"/>
      <c r="R34" s="110"/>
      <c r="U34" s="129" t="s">
        <v>53</v>
      </c>
      <c r="V34" s="130"/>
      <c r="W34" s="130"/>
      <c r="X34" s="130"/>
      <c r="Y34" s="130"/>
      <c r="Z34" s="130"/>
      <c r="AA34" s="130"/>
      <c r="AB34" s="131"/>
      <c r="AC34" s="114" t="s">
        <v>54</v>
      </c>
      <c r="AD34" s="114"/>
      <c r="AE34" s="115"/>
      <c r="AF34" s="116">
        <f>SUM(AF35:AH37)</f>
        <v>0</v>
      </c>
      <c r="AG34" s="116"/>
      <c r="AH34" s="116"/>
      <c r="AI34" s="114" t="s">
        <v>55</v>
      </c>
      <c r="AJ34" s="114"/>
      <c r="AK34" s="117"/>
    </row>
    <row r="35" spans="2:55">
      <c r="B35" s="6">
        <v>19</v>
      </c>
      <c r="C35" s="118"/>
      <c r="D35" s="119"/>
      <c r="E35" s="120"/>
      <c r="F35" s="118"/>
      <c r="G35" s="119"/>
      <c r="H35" s="119"/>
      <c r="I35" s="120"/>
      <c r="J35" s="118"/>
      <c r="K35" s="119"/>
      <c r="L35" s="119"/>
      <c r="M35" s="120"/>
      <c r="N35" s="121" t="str">
        <f t="shared" si="0"/>
        <v/>
      </c>
      <c r="O35" s="122"/>
      <c r="P35" s="123"/>
      <c r="Q35" s="107"/>
      <c r="R35" s="110"/>
      <c r="U35" s="132"/>
      <c r="V35" s="133"/>
      <c r="W35" s="133"/>
      <c r="X35" s="133"/>
      <c r="Y35" s="133"/>
      <c r="Z35" s="133"/>
      <c r="AA35" s="133"/>
      <c r="AB35" s="134"/>
      <c r="AC35" s="125" t="s">
        <v>56</v>
      </c>
      <c r="AD35" s="125"/>
      <c r="AE35" s="126"/>
      <c r="AF35" s="127"/>
      <c r="AG35" s="127"/>
      <c r="AH35" s="127"/>
      <c r="AI35" s="125" t="s">
        <v>55</v>
      </c>
      <c r="AJ35" s="125"/>
      <c r="AK35" s="128"/>
    </row>
    <row r="36" spans="2:55">
      <c r="B36" s="8">
        <v>20</v>
      </c>
      <c r="C36" s="95"/>
      <c r="D36" s="96"/>
      <c r="E36" s="97"/>
      <c r="F36" s="262"/>
      <c r="G36" s="263"/>
      <c r="H36" s="263"/>
      <c r="I36" s="264"/>
      <c r="J36" s="262"/>
      <c r="K36" s="263"/>
      <c r="L36" s="263"/>
      <c r="M36" s="264"/>
      <c r="N36" s="101" t="str">
        <f t="shared" si="0"/>
        <v/>
      </c>
      <c r="O36" s="102"/>
      <c r="P36" s="103"/>
      <c r="Q36" s="104"/>
      <c r="R36" s="105"/>
      <c r="U36" s="3"/>
      <c r="AC36" s="106" t="s">
        <v>57</v>
      </c>
      <c r="AD36" s="107"/>
      <c r="AE36" s="108"/>
      <c r="AF36" s="109"/>
      <c r="AG36" s="109"/>
      <c r="AH36" s="109"/>
      <c r="AI36" s="107" t="s">
        <v>55</v>
      </c>
      <c r="AJ36" s="107"/>
      <c r="AK36" s="110"/>
    </row>
    <row r="37" spans="2:55">
      <c r="B37" s="8" t="s">
        <v>58</v>
      </c>
      <c r="C37" s="85">
        <f>COUNTA(C17:E36)</f>
        <v>0</v>
      </c>
      <c r="D37" s="86"/>
      <c r="E37" s="87"/>
      <c r="F37" s="85"/>
      <c r="G37" s="86"/>
      <c r="H37" s="86"/>
      <c r="I37" s="87"/>
      <c r="J37" s="85"/>
      <c r="K37" s="86"/>
      <c r="L37" s="86"/>
      <c r="M37" s="87"/>
      <c r="N37" s="88">
        <f>SUM(N17:O36)</f>
        <v>0</v>
      </c>
      <c r="O37" s="89"/>
      <c r="P37" s="88"/>
      <c r="Q37" s="90"/>
      <c r="R37" s="91"/>
      <c r="AC37" s="92" t="s">
        <v>59</v>
      </c>
      <c r="AD37" s="93"/>
      <c r="AE37" s="94"/>
      <c r="AF37" s="111"/>
      <c r="AG37" s="111"/>
      <c r="AH37" s="111"/>
      <c r="AI37" s="93" t="s">
        <v>55</v>
      </c>
      <c r="AJ37" s="93"/>
      <c r="AK37" s="112"/>
    </row>
    <row r="38" spans="2:55">
      <c r="B38" s="2"/>
    </row>
    <row r="39" spans="2:55"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9"/>
      <c r="AE39" s="10"/>
      <c r="AF39" s="9"/>
      <c r="AG39" s="10"/>
      <c r="AH39" s="9"/>
      <c r="AI39" s="10"/>
      <c r="AJ39" s="9"/>
      <c r="AK39" s="10"/>
      <c r="AL39" s="9"/>
      <c r="AM39" s="10"/>
      <c r="AN39" s="9"/>
      <c r="AO39" s="10"/>
      <c r="AP39" s="9"/>
      <c r="AQ39" s="10"/>
      <c r="AR39" s="9"/>
      <c r="AS39" s="10"/>
      <c r="AT39" s="9"/>
      <c r="AU39" s="10"/>
      <c r="AV39" s="9"/>
      <c r="AW39" s="10"/>
      <c r="AX39" s="9"/>
      <c r="AY39" s="10"/>
      <c r="AZ39" s="9"/>
      <c r="BA39" s="10"/>
    </row>
    <row r="40" spans="2:55">
      <c r="B40" s="54" t="s">
        <v>60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55">
      <c r="B41" s="57"/>
      <c r="C41" s="84" t="s">
        <v>61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2:55">
      <c r="N42" s="61" t="s">
        <v>62</v>
      </c>
      <c r="O42" s="61"/>
      <c r="P42" s="61"/>
      <c r="Q42" s="61"/>
      <c r="R42" s="61"/>
      <c r="S42" s="61"/>
      <c r="T42" s="61" t="s">
        <v>63</v>
      </c>
      <c r="U42" s="61"/>
      <c r="V42" s="61"/>
      <c r="W42" s="61"/>
      <c r="AV42" s="81" t="s">
        <v>64</v>
      </c>
      <c r="AW42" s="82"/>
      <c r="AX42" s="82"/>
      <c r="AY42" s="82"/>
      <c r="AZ42" s="82"/>
      <c r="BA42" s="82"/>
      <c r="BB42" s="82"/>
      <c r="BC42" s="83"/>
    </row>
    <row r="43" spans="2:55">
      <c r="B43" s="11"/>
      <c r="C43" s="61" t="s">
        <v>65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 t="s">
        <v>66</v>
      </c>
      <c r="O43" s="61"/>
      <c r="P43" s="61"/>
      <c r="Q43" s="61" t="s">
        <v>67</v>
      </c>
      <c r="R43" s="61"/>
      <c r="S43" s="61"/>
      <c r="T43" s="61" t="s">
        <v>68</v>
      </c>
      <c r="U43" s="61"/>
      <c r="V43" s="61"/>
      <c r="W43" s="61"/>
      <c r="X43" s="61" t="s">
        <v>13</v>
      </c>
      <c r="Y43" s="61"/>
      <c r="Z43" s="61"/>
      <c r="AA43" s="61"/>
      <c r="AB43" s="81" t="s">
        <v>69</v>
      </c>
      <c r="AC43" s="82"/>
      <c r="AD43" s="82"/>
      <c r="AE43" s="83"/>
      <c r="AF43" s="75" t="s">
        <v>70</v>
      </c>
      <c r="AG43" s="76"/>
      <c r="AH43" s="76"/>
      <c r="AI43" s="77"/>
      <c r="AJ43" s="75" t="s">
        <v>71</v>
      </c>
      <c r="AK43" s="76"/>
      <c r="AL43" s="76"/>
      <c r="AM43" s="77"/>
      <c r="AN43" s="75" t="s">
        <v>72</v>
      </c>
      <c r="AO43" s="76"/>
      <c r="AP43" s="76"/>
      <c r="AQ43" s="77"/>
      <c r="AR43" s="75" t="s">
        <v>73</v>
      </c>
      <c r="AS43" s="76"/>
      <c r="AT43" s="76"/>
      <c r="AU43" s="77"/>
      <c r="AV43" s="81" t="s">
        <v>74</v>
      </c>
      <c r="AW43" s="82"/>
      <c r="AX43" s="82"/>
      <c r="AY43" s="83"/>
      <c r="AZ43" s="81" t="s">
        <v>7</v>
      </c>
      <c r="BA43" s="82"/>
      <c r="BB43" s="82"/>
      <c r="BC43" s="83"/>
    </row>
    <row r="44" spans="2:55">
      <c r="B44" s="11">
        <v>1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9"/>
      <c r="O44" s="79"/>
      <c r="P44" s="79"/>
      <c r="Q44" s="79"/>
      <c r="R44" s="79"/>
      <c r="S44" s="79"/>
      <c r="T44" s="61"/>
      <c r="U44" s="61"/>
      <c r="V44" s="61"/>
      <c r="W44" s="61"/>
      <c r="X44" s="261"/>
      <c r="Y44" s="261"/>
      <c r="Z44" s="261"/>
      <c r="AA44" s="261"/>
      <c r="AB44" s="69"/>
      <c r="AC44" s="70"/>
      <c r="AD44" s="70"/>
      <c r="AE44" s="71"/>
      <c r="AF44" s="69"/>
      <c r="AG44" s="70"/>
      <c r="AH44" s="70"/>
      <c r="AI44" s="71"/>
      <c r="AJ44" s="72" t="str">
        <f>IF(T44="","",AB44+AF44)</f>
        <v/>
      </c>
      <c r="AK44" s="73"/>
      <c r="AL44" s="73"/>
      <c r="AM44" s="74"/>
      <c r="AN44" s="72" t="str">
        <f>IF(T44="","",AJ44-AR44)</f>
        <v/>
      </c>
      <c r="AO44" s="73"/>
      <c r="AP44" s="73"/>
      <c r="AQ44" s="74"/>
      <c r="AR44" s="69"/>
      <c r="AS44" s="70"/>
      <c r="AT44" s="70"/>
      <c r="AU44" s="71"/>
      <c r="AV44" s="75"/>
      <c r="AW44" s="76"/>
      <c r="AX44" s="76"/>
      <c r="AY44" s="77"/>
      <c r="AZ44" s="75"/>
      <c r="BA44" s="76"/>
      <c r="BB44" s="76"/>
      <c r="BC44" s="77"/>
    </row>
    <row r="45" spans="2:55">
      <c r="B45" s="11">
        <v>2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258"/>
      <c r="O45" s="259"/>
      <c r="P45" s="260"/>
      <c r="Q45" s="258"/>
      <c r="R45" s="259"/>
      <c r="S45" s="260"/>
      <c r="T45" s="61"/>
      <c r="U45" s="61"/>
      <c r="V45" s="61"/>
      <c r="W45" s="61"/>
      <c r="X45" s="261"/>
      <c r="Y45" s="261"/>
      <c r="Z45" s="261"/>
      <c r="AA45" s="261"/>
      <c r="AB45" s="69"/>
      <c r="AC45" s="70"/>
      <c r="AD45" s="70"/>
      <c r="AE45" s="71"/>
      <c r="AF45" s="69"/>
      <c r="AG45" s="70"/>
      <c r="AH45" s="70"/>
      <c r="AI45" s="71"/>
      <c r="AJ45" s="72" t="str">
        <f>IF(T45="","",AB45+AF45)</f>
        <v/>
      </c>
      <c r="AK45" s="73"/>
      <c r="AL45" s="73"/>
      <c r="AM45" s="74"/>
      <c r="AN45" s="72" t="str">
        <f t="shared" ref="AN45:AN47" si="1">IF(T45="","",AJ45-AR45)</f>
        <v/>
      </c>
      <c r="AO45" s="73"/>
      <c r="AP45" s="73"/>
      <c r="AQ45" s="74"/>
      <c r="AR45" s="69"/>
      <c r="AS45" s="70"/>
      <c r="AT45" s="70"/>
      <c r="AU45" s="71"/>
      <c r="AV45" s="75"/>
      <c r="AW45" s="76"/>
      <c r="AX45" s="76"/>
      <c r="AY45" s="77"/>
      <c r="AZ45" s="75"/>
      <c r="BA45" s="76"/>
      <c r="BB45" s="76"/>
      <c r="BC45" s="77"/>
    </row>
    <row r="46" spans="2:55">
      <c r="B46" s="11">
        <v>3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9"/>
      <c r="O46" s="79"/>
      <c r="P46" s="79"/>
      <c r="Q46" s="79"/>
      <c r="R46" s="79"/>
      <c r="S46" s="79"/>
      <c r="T46" s="61"/>
      <c r="U46" s="61"/>
      <c r="V46" s="61"/>
      <c r="W46" s="61"/>
      <c r="X46" s="261"/>
      <c r="Y46" s="261"/>
      <c r="Z46" s="261"/>
      <c r="AA46" s="261"/>
      <c r="AB46" s="69"/>
      <c r="AC46" s="70"/>
      <c r="AD46" s="70"/>
      <c r="AE46" s="71"/>
      <c r="AF46" s="69"/>
      <c r="AG46" s="70"/>
      <c r="AH46" s="70"/>
      <c r="AI46" s="71"/>
      <c r="AJ46" s="72" t="str">
        <f>IF(T46="","",AB46+AF46)</f>
        <v/>
      </c>
      <c r="AK46" s="73"/>
      <c r="AL46" s="73"/>
      <c r="AM46" s="74"/>
      <c r="AN46" s="72" t="str">
        <f t="shared" si="1"/>
        <v/>
      </c>
      <c r="AO46" s="73"/>
      <c r="AP46" s="73"/>
      <c r="AQ46" s="74"/>
      <c r="AR46" s="69"/>
      <c r="AS46" s="70"/>
      <c r="AT46" s="70"/>
      <c r="AU46" s="71"/>
      <c r="AV46" s="75"/>
      <c r="AW46" s="76"/>
      <c r="AX46" s="76"/>
      <c r="AY46" s="77"/>
      <c r="AZ46" s="75"/>
      <c r="BA46" s="76"/>
      <c r="BB46" s="76"/>
      <c r="BC46" s="77"/>
    </row>
    <row r="47" spans="2:55">
      <c r="B47" s="11">
        <v>4</v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258"/>
      <c r="O47" s="259"/>
      <c r="P47" s="260"/>
      <c r="Q47" s="258"/>
      <c r="R47" s="259"/>
      <c r="S47" s="260"/>
      <c r="T47" s="61"/>
      <c r="U47" s="61"/>
      <c r="V47" s="61"/>
      <c r="W47" s="61"/>
      <c r="X47" s="261"/>
      <c r="Y47" s="261"/>
      <c r="Z47" s="261"/>
      <c r="AA47" s="261"/>
      <c r="AB47" s="69"/>
      <c r="AC47" s="70"/>
      <c r="AD47" s="70"/>
      <c r="AE47" s="71"/>
      <c r="AF47" s="69"/>
      <c r="AG47" s="70"/>
      <c r="AH47" s="70"/>
      <c r="AI47" s="71"/>
      <c r="AJ47" s="72" t="str">
        <f>IF(T47="","",AB47+AF47)</f>
        <v/>
      </c>
      <c r="AK47" s="73"/>
      <c r="AL47" s="73"/>
      <c r="AM47" s="74"/>
      <c r="AN47" s="72" t="str">
        <f t="shared" si="1"/>
        <v/>
      </c>
      <c r="AO47" s="73"/>
      <c r="AP47" s="73"/>
      <c r="AQ47" s="74"/>
      <c r="AR47" s="69"/>
      <c r="AS47" s="70"/>
      <c r="AT47" s="70"/>
      <c r="AU47" s="71"/>
      <c r="AV47" s="75"/>
      <c r="AW47" s="76"/>
      <c r="AX47" s="76"/>
      <c r="AY47" s="77"/>
      <c r="AZ47" s="75"/>
      <c r="BA47" s="76"/>
      <c r="BB47" s="76"/>
      <c r="BC47" s="77"/>
    </row>
    <row r="49" spans="2:100" s="49" customFormat="1" ht="18">
      <c r="B49" s="56"/>
      <c r="C49" s="161" t="s">
        <v>81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</row>
    <row r="50" spans="2:100" s="49" customFormat="1" ht="18.75" customHeight="1">
      <c r="O50" s="162" t="s">
        <v>82</v>
      </c>
      <c r="P50" s="163"/>
      <c r="Q50" s="163"/>
      <c r="R50" s="163"/>
      <c r="S50" s="163"/>
      <c r="T50" s="164"/>
      <c r="U50" s="162" t="s">
        <v>83</v>
      </c>
      <c r="V50" s="163"/>
      <c r="W50" s="163"/>
      <c r="X50" s="163"/>
      <c r="Y50" s="163"/>
      <c r="Z50" s="163"/>
      <c r="AA50" s="163"/>
      <c r="AB50" s="164"/>
      <c r="AC50" s="162" t="s">
        <v>84</v>
      </c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4"/>
      <c r="AS50" s="162" t="s">
        <v>85</v>
      </c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4"/>
      <c r="BI50" s="162" t="s">
        <v>86</v>
      </c>
      <c r="BJ50" s="163"/>
      <c r="BK50" s="163"/>
      <c r="BL50" s="163"/>
      <c r="BM50" s="163"/>
      <c r="BN50" s="163"/>
      <c r="BO50" s="163"/>
      <c r="BP50" s="163"/>
      <c r="BQ50" s="163"/>
      <c r="BR50" s="163"/>
      <c r="BS50" s="163"/>
      <c r="BT50" s="163"/>
      <c r="BU50" s="163"/>
      <c r="BV50" s="163"/>
      <c r="BW50" s="163"/>
      <c r="BX50" s="163"/>
      <c r="BY50" s="163"/>
      <c r="BZ50" s="163"/>
      <c r="CA50" s="163"/>
      <c r="CB50" s="163"/>
      <c r="CC50" s="163"/>
      <c r="CD50" s="163"/>
      <c r="CE50" s="163"/>
      <c r="CF50" s="163"/>
      <c r="CG50" s="163"/>
      <c r="CH50" s="163"/>
      <c r="CI50" s="163"/>
      <c r="CJ50" s="163"/>
      <c r="CK50" s="163"/>
      <c r="CL50" s="163"/>
      <c r="CM50" s="163"/>
      <c r="CN50" s="163"/>
      <c r="CO50" s="163"/>
      <c r="CP50" s="163"/>
      <c r="CQ50" s="163"/>
      <c r="CR50" s="163"/>
      <c r="CS50" s="163"/>
      <c r="CT50" s="163"/>
      <c r="CU50" s="163"/>
      <c r="CV50" s="164"/>
    </row>
    <row r="51" spans="2:100" s="49" customFormat="1">
      <c r="B51" s="58"/>
      <c r="C51" s="75" t="s">
        <v>87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69"/>
      <c r="O51" s="270" t="s">
        <v>88</v>
      </c>
      <c r="P51" s="76"/>
      <c r="Q51" s="77"/>
      <c r="R51" s="75" t="s">
        <v>89</v>
      </c>
      <c r="S51" s="76"/>
      <c r="T51" s="269"/>
      <c r="U51" s="270" t="s">
        <v>90</v>
      </c>
      <c r="V51" s="76"/>
      <c r="W51" s="76"/>
      <c r="X51" s="271"/>
      <c r="Y51" s="272" t="s">
        <v>91</v>
      </c>
      <c r="Z51" s="76"/>
      <c r="AA51" s="76"/>
      <c r="AB51" s="269"/>
      <c r="AC51" s="270" t="s">
        <v>92</v>
      </c>
      <c r="AD51" s="76"/>
      <c r="AE51" s="76"/>
      <c r="AF51" s="77"/>
      <c r="AG51" s="75" t="s">
        <v>93</v>
      </c>
      <c r="AH51" s="76"/>
      <c r="AI51" s="76"/>
      <c r="AJ51" s="77"/>
      <c r="AK51" s="179" t="s">
        <v>94</v>
      </c>
      <c r="AL51" s="177"/>
      <c r="AM51" s="177"/>
      <c r="AN51" s="178"/>
      <c r="AO51" s="179" t="s">
        <v>95</v>
      </c>
      <c r="AP51" s="177"/>
      <c r="AQ51" s="177"/>
      <c r="AR51" s="273"/>
      <c r="AS51" s="176" t="s">
        <v>96</v>
      </c>
      <c r="AT51" s="177"/>
      <c r="AU51" s="177"/>
      <c r="AV51" s="178"/>
      <c r="AW51" s="179" t="s">
        <v>93</v>
      </c>
      <c r="AX51" s="177"/>
      <c r="AY51" s="177"/>
      <c r="AZ51" s="178"/>
      <c r="BA51" s="179" t="s">
        <v>97</v>
      </c>
      <c r="BB51" s="177"/>
      <c r="BC51" s="177"/>
      <c r="BD51" s="178"/>
      <c r="BE51" s="179" t="s">
        <v>95</v>
      </c>
      <c r="BF51" s="177"/>
      <c r="BG51" s="177"/>
      <c r="BH51" s="273"/>
      <c r="BI51" s="176" t="s">
        <v>98</v>
      </c>
      <c r="BJ51" s="177"/>
      <c r="BK51" s="178"/>
      <c r="BL51" s="179" t="s">
        <v>99</v>
      </c>
      <c r="BM51" s="177"/>
      <c r="BN51" s="178"/>
      <c r="BO51" s="179" t="s">
        <v>147</v>
      </c>
      <c r="BP51" s="177"/>
      <c r="BQ51" s="178"/>
      <c r="BR51" s="179" t="s">
        <v>101</v>
      </c>
      <c r="BS51" s="177"/>
      <c r="BT51" s="178"/>
      <c r="BU51" s="179" t="s">
        <v>102</v>
      </c>
      <c r="BV51" s="177"/>
      <c r="BW51" s="177"/>
      <c r="BX51" s="178"/>
      <c r="BY51" s="179" t="s">
        <v>103</v>
      </c>
      <c r="BZ51" s="177"/>
      <c r="CA51" s="177"/>
      <c r="CB51" s="178"/>
      <c r="CC51" s="75" t="s">
        <v>93</v>
      </c>
      <c r="CD51" s="76"/>
      <c r="CE51" s="76"/>
      <c r="CF51" s="77"/>
      <c r="CG51" s="75" t="s">
        <v>104</v>
      </c>
      <c r="CH51" s="76"/>
      <c r="CI51" s="76"/>
      <c r="CJ51" s="77"/>
      <c r="CK51" s="75" t="s">
        <v>105</v>
      </c>
      <c r="CL51" s="76"/>
      <c r="CM51" s="76"/>
      <c r="CN51" s="76"/>
      <c r="CO51" s="76"/>
      <c r="CP51" s="76"/>
      <c r="CQ51" s="76"/>
      <c r="CR51" s="77"/>
      <c r="CS51" s="75" t="s">
        <v>106</v>
      </c>
      <c r="CT51" s="76"/>
      <c r="CU51" s="76"/>
      <c r="CV51" s="269"/>
    </row>
    <row r="52" spans="2:100" s="49" customFormat="1">
      <c r="B52" s="58">
        <v>5</v>
      </c>
      <c r="C52" s="183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8"/>
      <c r="O52" s="279"/>
      <c r="P52" s="280"/>
      <c r="Q52" s="206"/>
      <c r="R52" s="281"/>
      <c r="S52" s="280"/>
      <c r="T52" s="282"/>
      <c r="U52" s="283"/>
      <c r="V52" s="284"/>
      <c r="W52" s="284"/>
      <c r="X52" s="285"/>
      <c r="Y52" s="286"/>
      <c r="Z52" s="287"/>
      <c r="AA52" s="287"/>
      <c r="AB52" s="288"/>
      <c r="AC52" s="289"/>
      <c r="AD52" s="290"/>
      <c r="AE52" s="290"/>
      <c r="AF52" s="291"/>
      <c r="AG52" s="292"/>
      <c r="AH52" s="290"/>
      <c r="AI52" s="290"/>
      <c r="AJ52" s="291"/>
      <c r="AK52" s="293">
        <f>AC52</f>
        <v>0</v>
      </c>
      <c r="AL52" s="294"/>
      <c r="AM52" s="294"/>
      <c r="AN52" s="295"/>
      <c r="AO52" s="274" t="str">
        <f>IF(U52="","",AK52-AG52)</f>
        <v/>
      </c>
      <c r="AP52" s="275"/>
      <c r="AQ52" s="275"/>
      <c r="AR52" s="296"/>
      <c r="AS52" s="289"/>
      <c r="AT52" s="290"/>
      <c r="AU52" s="290"/>
      <c r="AV52" s="291"/>
      <c r="AW52" s="297"/>
      <c r="AX52" s="298"/>
      <c r="AY52" s="298"/>
      <c r="AZ52" s="299"/>
      <c r="BA52" s="293">
        <f>AS52</f>
        <v>0</v>
      </c>
      <c r="BB52" s="294"/>
      <c r="BC52" s="294"/>
      <c r="BD52" s="295"/>
      <c r="BE52" s="300" t="str">
        <f>IF(U52="","",BA52-AW52)</f>
        <v/>
      </c>
      <c r="BF52" s="301"/>
      <c r="BG52" s="301"/>
      <c r="BH52" s="302"/>
      <c r="BI52" s="198"/>
      <c r="BJ52" s="199"/>
      <c r="BK52" s="200"/>
      <c r="BL52" s="201"/>
      <c r="BM52" s="199"/>
      <c r="BN52" s="200"/>
      <c r="BO52" s="201"/>
      <c r="BP52" s="199"/>
      <c r="BQ52" s="200"/>
      <c r="BR52" s="201"/>
      <c r="BS52" s="199"/>
      <c r="BT52" s="200"/>
      <c r="BU52" s="266">
        <f>SUM(BI52:BT52)</f>
        <v>0</v>
      </c>
      <c r="BV52" s="267"/>
      <c r="BW52" s="267"/>
      <c r="BX52" s="268"/>
      <c r="BY52" s="274">
        <f>BU52-CC52</f>
        <v>0</v>
      </c>
      <c r="BZ52" s="275"/>
      <c r="CA52" s="275"/>
      <c r="CB52" s="276"/>
      <c r="CC52" s="292"/>
      <c r="CD52" s="290"/>
      <c r="CE52" s="290"/>
      <c r="CF52" s="291"/>
      <c r="CG52" s="303"/>
      <c r="CH52" s="284"/>
      <c r="CI52" s="284"/>
      <c r="CJ52" s="304"/>
      <c r="CK52" s="303"/>
      <c r="CL52" s="284"/>
      <c r="CM52" s="284"/>
      <c r="CN52" s="284"/>
      <c r="CO52" s="284"/>
      <c r="CP52" s="284"/>
      <c r="CQ52" s="284"/>
      <c r="CR52" s="304"/>
      <c r="CS52" s="305"/>
      <c r="CT52" s="306"/>
      <c r="CU52" s="306"/>
      <c r="CV52" s="307"/>
    </row>
    <row r="53" spans="2:100" s="49" customFormat="1">
      <c r="B53" s="58">
        <v>6</v>
      </c>
      <c r="C53" s="183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8"/>
      <c r="O53" s="279"/>
      <c r="P53" s="280"/>
      <c r="Q53" s="206"/>
      <c r="R53" s="281"/>
      <c r="S53" s="280"/>
      <c r="T53" s="282"/>
      <c r="U53" s="283"/>
      <c r="V53" s="284"/>
      <c r="W53" s="284"/>
      <c r="X53" s="285"/>
      <c r="Y53" s="286"/>
      <c r="Z53" s="287"/>
      <c r="AA53" s="287"/>
      <c r="AB53" s="288"/>
      <c r="AC53" s="289"/>
      <c r="AD53" s="290"/>
      <c r="AE53" s="290"/>
      <c r="AF53" s="291"/>
      <c r="AG53" s="292"/>
      <c r="AH53" s="290"/>
      <c r="AI53" s="290"/>
      <c r="AJ53" s="291"/>
      <c r="AK53" s="293">
        <f>AC53</f>
        <v>0</v>
      </c>
      <c r="AL53" s="294"/>
      <c r="AM53" s="294"/>
      <c r="AN53" s="295"/>
      <c r="AO53" s="274" t="str">
        <f>IF(U53="","",AK53-AG53)</f>
        <v/>
      </c>
      <c r="AP53" s="275"/>
      <c r="AQ53" s="275"/>
      <c r="AR53" s="296"/>
      <c r="AS53" s="289"/>
      <c r="AT53" s="290"/>
      <c r="AU53" s="290"/>
      <c r="AV53" s="291"/>
      <c r="AW53" s="297"/>
      <c r="AX53" s="298"/>
      <c r="AY53" s="298"/>
      <c r="AZ53" s="299"/>
      <c r="BA53" s="293">
        <f>AS53</f>
        <v>0</v>
      </c>
      <c r="BB53" s="294"/>
      <c r="BC53" s="294"/>
      <c r="BD53" s="295"/>
      <c r="BE53" s="300" t="str">
        <f>IF(U52="","",BA53-AW53)</f>
        <v/>
      </c>
      <c r="BF53" s="301"/>
      <c r="BG53" s="301"/>
      <c r="BH53" s="302"/>
      <c r="BI53" s="198"/>
      <c r="BJ53" s="199"/>
      <c r="BK53" s="200"/>
      <c r="BL53" s="201"/>
      <c r="BM53" s="199"/>
      <c r="BN53" s="200"/>
      <c r="BO53" s="201"/>
      <c r="BP53" s="199"/>
      <c r="BQ53" s="200"/>
      <c r="BR53" s="201"/>
      <c r="BS53" s="199"/>
      <c r="BT53" s="200"/>
      <c r="BU53" s="266">
        <f>SUM(BI53:BT53)</f>
        <v>0</v>
      </c>
      <c r="BV53" s="267"/>
      <c r="BW53" s="267"/>
      <c r="BX53" s="268"/>
      <c r="BY53" s="274">
        <f>BU53-CC53</f>
        <v>0</v>
      </c>
      <c r="BZ53" s="275"/>
      <c r="CA53" s="275"/>
      <c r="CB53" s="276"/>
      <c r="CC53" s="292"/>
      <c r="CD53" s="290"/>
      <c r="CE53" s="290"/>
      <c r="CF53" s="291"/>
      <c r="CG53" s="303"/>
      <c r="CH53" s="284"/>
      <c r="CI53" s="284"/>
      <c r="CJ53" s="304"/>
      <c r="CK53" s="303"/>
      <c r="CL53" s="284"/>
      <c r="CM53" s="284"/>
      <c r="CN53" s="284"/>
      <c r="CO53" s="284"/>
      <c r="CP53" s="284"/>
      <c r="CQ53" s="284"/>
      <c r="CR53" s="304"/>
      <c r="CS53" s="305"/>
      <c r="CT53" s="306"/>
      <c r="CU53" s="306"/>
      <c r="CV53" s="307"/>
    </row>
    <row r="54" spans="2:100" s="49" customFormat="1">
      <c r="B54" s="58">
        <v>7</v>
      </c>
      <c r="C54" s="183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8"/>
      <c r="O54" s="279"/>
      <c r="P54" s="280"/>
      <c r="Q54" s="206"/>
      <c r="R54" s="281"/>
      <c r="S54" s="280"/>
      <c r="T54" s="282"/>
      <c r="U54" s="283"/>
      <c r="V54" s="284"/>
      <c r="W54" s="284"/>
      <c r="X54" s="285"/>
      <c r="Y54" s="286"/>
      <c r="Z54" s="287"/>
      <c r="AA54" s="287"/>
      <c r="AB54" s="288"/>
      <c r="AC54" s="289"/>
      <c r="AD54" s="290"/>
      <c r="AE54" s="290"/>
      <c r="AF54" s="291"/>
      <c r="AG54" s="292"/>
      <c r="AH54" s="290"/>
      <c r="AI54" s="290"/>
      <c r="AJ54" s="291"/>
      <c r="AK54" s="293">
        <f>AC54</f>
        <v>0</v>
      </c>
      <c r="AL54" s="294"/>
      <c r="AM54" s="294"/>
      <c r="AN54" s="295"/>
      <c r="AO54" s="274" t="str">
        <f>IF(U54="","",AK54-AG54)</f>
        <v/>
      </c>
      <c r="AP54" s="275"/>
      <c r="AQ54" s="275"/>
      <c r="AR54" s="296"/>
      <c r="AS54" s="289"/>
      <c r="AT54" s="290"/>
      <c r="AU54" s="290"/>
      <c r="AV54" s="291"/>
      <c r="AW54" s="297"/>
      <c r="AX54" s="298"/>
      <c r="AY54" s="298"/>
      <c r="AZ54" s="299"/>
      <c r="BA54" s="293">
        <f>AS54</f>
        <v>0</v>
      </c>
      <c r="BB54" s="294"/>
      <c r="BC54" s="294"/>
      <c r="BD54" s="295"/>
      <c r="BE54" s="300" t="str">
        <f>IF(U53="","",BA54-AW54)</f>
        <v/>
      </c>
      <c r="BF54" s="301"/>
      <c r="BG54" s="301"/>
      <c r="BH54" s="302"/>
      <c r="BI54" s="198"/>
      <c r="BJ54" s="199"/>
      <c r="BK54" s="200"/>
      <c r="BL54" s="201"/>
      <c r="BM54" s="199"/>
      <c r="BN54" s="200"/>
      <c r="BO54" s="201"/>
      <c r="BP54" s="199"/>
      <c r="BQ54" s="200"/>
      <c r="BR54" s="201"/>
      <c r="BS54" s="199"/>
      <c r="BT54" s="200"/>
      <c r="BU54" s="266">
        <f>SUM(BI54:BT54)</f>
        <v>0</v>
      </c>
      <c r="BV54" s="267"/>
      <c r="BW54" s="267"/>
      <c r="BX54" s="268"/>
      <c r="BY54" s="274">
        <f t="shared" ref="BY54:BY56" si="2">BU54-CC54</f>
        <v>0</v>
      </c>
      <c r="BZ54" s="275"/>
      <c r="CA54" s="275"/>
      <c r="CB54" s="276"/>
      <c r="CC54" s="292"/>
      <c r="CD54" s="290"/>
      <c r="CE54" s="290"/>
      <c r="CF54" s="291"/>
      <c r="CG54" s="303"/>
      <c r="CH54" s="284"/>
      <c r="CI54" s="284"/>
      <c r="CJ54" s="304"/>
      <c r="CK54" s="303"/>
      <c r="CL54" s="284"/>
      <c r="CM54" s="284"/>
      <c r="CN54" s="284"/>
      <c r="CO54" s="284"/>
      <c r="CP54" s="284"/>
      <c r="CQ54" s="284"/>
      <c r="CR54" s="304"/>
      <c r="CS54" s="305"/>
      <c r="CT54" s="306"/>
      <c r="CU54" s="306"/>
      <c r="CV54" s="307"/>
    </row>
    <row r="55" spans="2:100" s="49" customFormat="1">
      <c r="B55" s="58">
        <v>8</v>
      </c>
      <c r="C55" s="183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8"/>
      <c r="O55" s="279"/>
      <c r="P55" s="280"/>
      <c r="Q55" s="206"/>
      <c r="R55" s="281"/>
      <c r="S55" s="280"/>
      <c r="T55" s="282"/>
      <c r="U55" s="283"/>
      <c r="V55" s="284"/>
      <c r="W55" s="284"/>
      <c r="X55" s="285"/>
      <c r="Y55" s="286"/>
      <c r="Z55" s="287"/>
      <c r="AA55" s="287"/>
      <c r="AB55" s="288"/>
      <c r="AC55" s="289"/>
      <c r="AD55" s="290"/>
      <c r="AE55" s="290"/>
      <c r="AF55" s="291"/>
      <c r="AG55" s="292"/>
      <c r="AH55" s="290"/>
      <c r="AI55" s="290"/>
      <c r="AJ55" s="291"/>
      <c r="AK55" s="293">
        <f>AC55</f>
        <v>0</v>
      </c>
      <c r="AL55" s="294"/>
      <c r="AM55" s="294"/>
      <c r="AN55" s="295"/>
      <c r="AO55" s="274" t="str">
        <f>IF(U55="","",AK55-AG55)</f>
        <v/>
      </c>
      <c r="AP55" s="275"/>
      <c r="AQ55" s="275"/>
      <c r="AR55" s="296"/>
      <c r="AS55" s="289"/>
      <c r="AT55" s="290"/>
      <c r="AU55" s="290"/>
      <c r="AV55" s="291"/>
      <c r="AW55" s="297"/>
      <c r="AX55" s="298"/>
      <c r="AY55" s="298"/>
      <c r="AZ55" s="299"/>
      <c r="BA55" s="293">
        <f>AS55</f>
        <v>0</v>
      </c>
      <c r="BB55" s="294"/>
      <c r="BC55" s="294"/>
      <c r="BD55" s="295"/>
      <c r="BE55" s="300" t="str">
        <f>IF(U54="","",BA55-AW55)</f>
        <v/>
      </c>
      <c r="BF55" s="301"/>
      <c r="BG55" s="301"/>
      <c r="BH55" s="302"/>
      <c r="BI55" s="198"/>
      <c r="BJ55" s="199"/>
      <c r="BK55" s="200"/>
      <c r="BL55" s="201"/>
      <c r="BM55" s="199"/>
      <c r="BN55" s="200"/>
      <c r="BO55" s="201"/>
      <c r="BP55" s="199"/>
      <c r="BQ55" s="200"/>
      <c r="BR55" s="201"/>
      <c r="BS55" s="199"/>
      <c r="BT55" s="200"/>
      <c r="BU55" s="266">
        <f>SUM(BI55:BT55)</f>
        <v>0</v>
      </c>
      <c r="BV55" s="267"/>
      <c r="BW55" s="267"/>
      <c r="BX55" s="268"/>
      <c r="BY55" s="274">
        <f t="shared" si="2"/>
        <v>0</v>
      </c>
      <c r="BZ55" s="275"/>
      <c r="CA55" s="275"/>
      <c r="CB55" s="276"/>
      <c r="CC55" s="292"/>
      <c r="CD55" s="290"/>
      <c r="CE55" s="290"/>
      <c r="CF55" s="291"/>
      <c r="CG55" s="303"/>
      <c r="CH55" s="284"/>
      <c r="CI55" s="284"/>
      <c r="CJ55" s="304"/>
      <c r="CK55" s="303"/>
      <c r="CL55" s="284"/>
      <c r="CM55" s="284"/>
      <c r="CN55" s="284"/>
      <c r="CO55" s="284"/>
      <c r="CP55" s="284"/>
      <c r="CQ55" s="284"/>
      <c r="CR55" s="304"/>
      <c r="CS55" s="305"/>
      <c r="CT55" s="306"/>
      <c r="CU55" s="306"/>
      <c r="CV55" s="307"/>
    </row>
    <row r="56" spans="2:100" s="49" customFormat="1">
      <c r="B56" s="58">
        <v>9</v>
      </c>
      <c r="C56" s="183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8"/>
      <c r="O56" s="314"/>
      <c r="P56" s="315"/>
      <c r="Q56" s="210"/>
      <c r="R56" s="316"/>
      <c r="S56" s="315"/>
      <c r="T56" s="317"/>
      <c r="U56" s="318"/>
      <c r="V56" s="309"/>
      <c r="W56" s="309"/>
      <c r="X56" s="319"/>
      <c r="Y56" s="320"/>
      <c r="Z56" s="321"/>
      <c r="AA56" s="321"/>
      <c r="AB56" s="322"/>
      <c r="AC56" s="323"/>
      <c r="AD56" s="324"/>
      <c r="AE56" s="324"/>
      <c r="AF56" s="325"/>
      <c r="AG56" s="326"/>
      <c r="AH56" s="324"/>
      <c r="AI56" s="324"/>
      <c r="AJ56" s="325"/>
      <c r="AK56" s="327">
        <f>AC56</f>
        <v>0</v>
      </c>
      <c r="AL56" s="328"/>
      <c r="AM56" s="328"/>
      <c r="AN56" s="329"/>
      <c r="AO56" s="330" t="str">
        <f>IF(U56="","",AK56-AG56)</f>
        <v/>
      </c>
      <c r="AP56" s="331"/>
      <c r="AQ56" s="331"/>
      <c r="AR56" s="332"/>
      <c r="AS56" s="323"/>
      <c r="AT56" s="324"/>
      <c r="AU56" s="324"/>
      <c r="AV56" s="325"/>
      <c r="AW56" s="333"/>
      <c r="AX56" s="334"/>
      <c r="AY56" s="334"/>
      <c r="AZ56" s="335"/>
      <c r="BA56" s="327">
        <f>AS56</f>
        <v>0</v>
      </c>
      <c r="BB56" s="328"/>
      <c r="BC56" s="328"/>
      <c r="BD56" s="329"/>
      <c r="BE56" s="336" t="str">
        <f>IF(U55="","",BA56-AW56)</f>
        <v/>
      </c>
      <c r="BF56" s="337"/>
      <c r="BG56" s="337"/>
      <c r="BH56" s="338"/>
      <c r="BI56" s="225"/>
      <c r="BJ56" s="226"/>
      <c r="BK56" s="227"/>
      <c r="BL56" s="228"/>
      <c r="BM56" s="226"/>
      <c r="BN56" s="227"/>
      <c r="BO56" s="228"/>
      <c r="BP56" s="226"/>
      <c r="BQ56" s="227"/>
      <c r="BR56" s="228"/>
      <c r="BS56" s="226"/>
      <c r="BT56" s="227"/>
      <c r="BU56" s="339">
        <f>SUM(BI56:BT56)</f>
        <v>0</v>
      </c>
      <c r="BV56" s="340"/>
      <c r="BW56" s="340"/>
      <c r="BX56" s="341"/>
      <c r="BY56" s="330">
        <f t="shared" si="2"/>
        <v>0</v>
      </c>
      <c r="BZ56" s="331"/>
      <c r="CA56" s="331"/>
      <c r="CB56" s="342"/>
      <c r="CC56" s="326"/>
      <c r="CD56" s="324"/>
      <c r="CE56" s="324"/>
      <c r="CF56" s="325"/>
      <c r="CG56" s="308"/>
      <c r="CH56" s="309"/>
      <c r="CI56" s="309"/>
      <c r="CJ56" s="310"/>
      <c r="CK56" s="308"/>
      <c r="CL56" s="309"/>
      <c r="CM56" s="309"/>
      <c r="CN56" s="309"/>
      <c r="CO56" s="309"/>
      <c r="CP56" s="309"/>
      <c r="CQ56" s="309"/>
      <c r="CR56" s="310"/>
      <c r="CS56" s="311"/>
      <c r="CT56" s="312"/>
      <c r="CU56" s="312"/>
      <c r="CV56" s="313"/>
    </row>
    <row r="57" spans="2:100" customFormat="1" ht="13.5"/>
    <row r="58" spans="2:100" s="12" customFormat="1" ht="15" customHeight="1">
      <c r="B58" s="25" t="s">
        <v>116</v>
      </c>
    </row>
    <row r="59" spans="2:100" s="13" customFormat="1" ht="4.5" customHeight="1">
      <c r="B59" s="12"/>
    </row>
    <row r="60" spans="2:100" s="12" customFormat="1" ht="15" customHeight="1">
      <c r="B60" s="233" t="s">
        <v>148</v>
      </c>
      <c r="C60" s="234"/>
      <c r="D60" s="234"/>
      <c r="E60" s="234"/>
      <c r="F60" s="234"/>
      <c r="G60" s="234"/>
      <c r="H60" s="234"/>
      <c r="I60" s="234"/>
      <c r="J60" s="23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6"/>
    </row>
    <row r="61" spans="2:100" s="12" customFormat="1" ht="15" customHeight="1">
      <c r="B61" s="236" t="s">
        <v>149</v>
      </c>
      <c r="C61" s="237"/>
      <c r="D61" s="237"/>
      <c r="E61" s="237"/>
      <c r="F61" s="237"/>
      <c r="G61" s="237"/>
      <c r="H61" s="237"/>
      <c r="I61" s="237"/>
      <c r="J61" s="238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  <c r="AG61" s="247"/>
      <c r="AH61" s="247"/>
      <c r="AI61" s="247"/>
      <c r="AJ61" s="247"/>
      <c r="AK61" s="247"/>
      <c r="AL61" s="247"/>
      <c r="AM61" s="247"/>
      <c r="AN61" s="247"/>
      <c r="AO61" s="247"/>
      <c r="AP61" s="247"/>
      <c r="AQ61" s="247"/>
      <c r="AR61" s="247"/>
      <c r="AS61" s="247"/>
      <c r="AT61" s="247"/>
      <c r="AU61" s="247"/>
      <c r="AV61" s="247"/>
      <c r="AW61" s="247"/>
      <c r="AX61" s="247"/>
      <c r="AY61" s="247"/>
      <c r="AZ61" s="247"/>
      <c r="BA61" s="248"/>
    </row>
    <row r="62" spans="2:100" s="12" customFormat="1" ht="15" customHeight="1">
      <c r="B62" s="239"/>
      <c r="C62" s="240"/>
      <c r="D62" s="240"/>
      <c r="E62" s="240"/>
      <c r="F62" s="240"/>
      <c r="G62" s="240"/>
      <c r="H62" s="240"/>
      <c r="I62" s="240"/>
      <c r="J62" s="241"/>
      <c r="K62" s="148" t="s">
        <v>150</v>
      </c>
      <c r="L62" s="148"/>
      <c r="M62" s="148"/>
      <c r="N62" s="148"/>
      <c r="O62" s="148"/>
      <c r="P62" s="148"/>
      <c r="Q62" s="148"/>
      <c r="R62" s="147"/>
      <c r="S62" s="146" t="s">
        <v>151</v>
      </c>
      <c r="T62" s="148"/>
      <c r="U62" s="148"/>
      <c r="V62" s="148"/>
      <c r="W62" s="147"/>
      <c r="X62" s="146" t="s">
        <v>152</v>
      </c>
      <c r="Y62" s="148"/>
      <c r="Z62" s="148"/>
      <c r="AA62" s="148"/>
      <c r="AB62" s="147"/>
      <c r="AC62" s="146" t="s">
        <v>153</v>
      </c>
      <c r="AD62" s="148"/>
      <c r="AE62" s="148"/>
      <c r="AF62" s="148"/>
      <c r="AG62" s="148"/>
      <c r="AH62" s="148"/>
      <c r="AI62" s="148"/>
      <c r="AJ62" s="147"/>
      <c r="AK62" s="146" t="s">
        <v>154</v>
      </c>
      <c r="AL62" s="148"/>
      <c r="AM62" s="148"/>
      <c r="AN62" s="148"/>
      <c r="AO62" s="147"/>
      <c r="AP62" s="146" t="s">
        <v>124</v>
      </c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9"/>
    </row>
    <row r="63" spans="2:100" s="12" customFormat="1" ht="15" customHeight="1">
      <c r="B63" s="242" t="s">
        <v>155</v>
      </c>
      <c r="C63" s="243"/>
      <c r="D63" s="243"/>
      <c r="E63" s="243"/>
      <c r="F63" s="243"/>
      <c r="G63" s="243"/>
      <c r="H63" s="243"/>
      <c r="I63" s="243"/>
      <c r="J63" s="244"/>
      <c r="K63" s="249"/>
      <c r="L63" s="249"/>
      <c r="M63" s="249"/>
      <c r="N63" s="249"/>
      <c r="O63" s="249"/>
      <c r="P63" s="249"/>
      <c r="Q63" s="249"/>
      <c r="R63" s="250"/>
      <c r="S63" s="251"/>
      <c r="T63" s="249"/>
      <c r="U63" s="249"/>
      <c r="V63" s="249"/>
      <c r="W63" s="250"/>
      <c r="X63" s="251"/>
      <c r="Y63" s="249"/>
      <c r="Z63" s="249"/>
      <c r="AA63" s="249"/>
      <c r="AB63" s="250"/>
      <c r="AC63" s="251"/>
      <c r="AD63" s="249"/>
      <c r="AE63" s="249"/>
      <c r="AF63" s="249"/>
      <c r="AG63" s="249"/>
      <c r="AH63" s="249"/>
      <c r="AI63" s="249"/>
      <c r="AJ63" s="250"/>
      <c r="AK63" s="252"/>
      <c r="AL63" s="253"/>
      <c r="AM63" s="253"/>
      <c r="AN63" s="253"/>
      <c r="AO63" s="254"/>
      <c r="AP63" s="255"/>
      <c r="AQ63" s="256"/>
      <c r="AR63" s="256"/>
      <c r="AS63" s="256"/>
      <c r="AT63" s="256"/>
      <c r="AU63" s="256"/>
      <c r="AV63" s="256"/>
      <c r="AW63" s="256"/>
      <c r="AX63" s="256"/>
      <c r="AY63" s="256"/>
      <c r="AZ63" s="256"/>
      <c r="BA63" s="257"/>
    </row>
    <row r="64" spans="2:100" s="12" customFormat="1" ht="15" customHeight="1">
      <c r="B64" s="236" t="s">
        <v>156</v>
      </c>
      <c r="C64" s="237"/>
      <c r="D64" s="237"/>
      <c r="E64" s="237"/>
      <c r="F64" s="237"/>
      <c r="G64" s="237"/>
      <c r="H64" s="237"/>
      <c r="I64" s="237"/>
      <c r="J64" s="238"/>
      <c r="K64" s="67"/>
      <c r="L64" s="67"/>
      <c r="M64" s="67"/>
      <c r="N64" s="67"/>
      <c r="O64" s="67"/>
      <c r="P64" s="67"/>
      <c r="Q64" s="67"/>
      <c r="R64" s="68"/>
      <c r="S64" s="66"/>
      <c r="T64" s="67"/>
      <c r="U64" s="67"/>
      <c r="V64" s="67"/>
      <c r="W64" s="68"/>
      <c r="X64" s="66"/>
      <c r="Y64" s="67"/>
      <c r="Z64" s="67"/>
      <c r="AA64" s="67"/>
      <c r="AB64" s="68"/>
      <c r="AC64" s="66"/>
      <c r="AD64" s="67"/>
      <c r="AE64" s="67"/>
      <c r="AF64" s="67"/>
      <c r="AG64" s="67"/>
      <c r="AH64" s="67"/>
      <c r="AI64" s="67"/>
      <c r="AJ64" s="68"/>
      <c r="AK64" s="63"/>
      <c r="AL64" s="64"/>
      <c r="AM64" s="64"/>
      <c r="AN64" s="64"/>
      <c r="AO64" s="65"/>
      <c r="AP64" s="230"/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2"/>
    </row>
    <row r="66" spans="2:24">
      <c r="B66" s="54" t="s">
        <v>138</v>
      </c>
      <c r="C66" s="54"/>
      <c r="D66" s="54"/>
      <c r="E66" s="54"/>
      <c r="F66" s="54"/>
    </row>
    <row r="67" spans="2:24" ht="4.5" customHeight="1"/>
    <row r="68" spans="2:24">
      <c r="B68" s="61" t="s">
        <v>157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 t="s">
        <v>158</v>
      </c>
      <c r="O68" s="61"/>
      <c r="P68" s="61"/>
      <c r="Q68" s="61"/>
      <c r="R68" s="62"/>
      <c r="S68" s="62"/>
      <c r="T68" s="62"/>
      <c r="U68" s="62"/>
      <c r="V68" s="62"/>
      <c r="W68" s="62"/>
      <c r="X68" s="62"/>
    </row>
    <row r="69" spans="2:24">
      <c r="C69" s="61" t="s">
        <v>159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 t="s">
        <v>158</v>
      </c>
      <c r="O69" s="61"/>
      <c r="P69" s="61"/>
      <c r="Q69" s="61"/>
      <c r="R69" s="62"/>
      <c r="S69" s="62"/>
      <c r="T69" s="62"/>
      <c r="U69" s="62"/>
      <c r="V69" s="62"/>
      <c r="W69" s="62"/>
      <c r="X69" s="62"/>
    </row>
    <row r="70" spans="2:24">
      <c r="B70" s="4"/>
    </row>
  </sheetData>
  <sheetProtection sheet="1" objects="1" scenarios="1"/>
  <protectedRanges>
    <protectedRange sqref="P17:R36 AF35:AH37 C17:M36" name="範囲2"/>
    <protectedRange sqref="F2:X7 AG2:AX6 AG7:AM8 AS7:AX8 AG9:AX10 T11:X12" name="範囲1"/>
    <protectedRange sqref="C44:AI47 AR44:BC47" name="範囲3"/>
    <protectedRange sqref="C52:AJ56 AS52:AZ56 BI52:BT56 CC52:CV56" name="範囲5"/>
    <protectedRange sqref="K60:BA61 K63:BA64" name="範囲4_1_1"/>
    <protectedRange sqref="G68:M69 R68:X69" name="範囲4_3"/>
  </protectedRanges>
  <mergeCells count="415">
    <mergeCell ref="CS56:CV56"/>
    <mergeCell ref="CK55:CR55"/>
    <mergeCell ref="CS55:CV55"/>
    <mergeCell ref="C56:N56"/>
    <mergeCell ref="O56:Q56"/>
    <mergeCell ref="R56:T56"/>
    <mergeCell ref="U56:X56"/>
    <mergeCell ref="Y56:AB56"/>
    <mergeCell ref="AC56:AF56"/>
    <mergeCell ref="AG56:AJ56"/>
    <mergeCell ref="AK56:AN56"/>
    <mergeCell ref="AO56:AR56"/>
    <mergeCell ref="AS56:AV56"/>
    <mergeCell ref="AW56:AZ56"/>
    <mergeCell ref="BA56:BD56"/>
    <mergeCell ref="BE56:BH56"/>
    <mergeCell ref="BI56:BK56"/>
    <mergeCell ref="BL56:BN56"/>
    <mergeCell ref="BO56:BQ56"/>
    <mergeCell ref="BR56:BT56"/>
    <mergeCell ref="BU56:BX56"/>
    <mergeCell ref="BY56:CB56"/>
    <mergeCell ref="CC56:CF56"/>
    <mergeCell ref="CG56:CJ56"/>
    <mergeCell ref="CK56:CR56"/>
    <mergeCell ref="CG54:CJ54"/>
    <mergeCell ref="CK54:CR54"/>
    <mergeCell ref="CS54:CV54"/>
    <mergeCell ref="C55:N55"/>
    <mergeCell ref="O55:Q55"/>
    <mergeCell ref="R55:T55"/>
    <mergeCell ref="U55:X55"/>
    <mergeCell ref="Y55:AB55"/>
    <mergeCell ref="AC55:AF55"/>
    <mergeCell ref="AG55:AJ55"/>
    <mergeCell ref="AK55:AN55"/>
    <mergeCell ref="AO55:AR55"/>
    <mergeCell ref="AS55:AV55"/>
    <mergeCell ref="AW55:AZ55"/>
    <mergeCell ref="BA55:BD55"/>
    <mergeCell ref="BE55:BH55"/>
    <mergeCell ref="BI55:BK55"/>
    <mergeCell ref="BL55:BN55"/>
    <mergeCell ref="BO55:BQ55"/>
    <mergeCell ref="BR55:BT55"/>
    <mergeCell ref="BU55:BX55"/>
    <mergeCell ref="BY55:CB55"/>
    <mergeCell ref="CC55:CF55"/>
    <mergeCell ref="CG55:CJ55"/>
    <mergeCell ref="CC53:CF53"/>
    <mergeCell ref="CG53:CJ53"/>
    <mergeCell ref="CK53:CR53"/>
    <mergeCell ref="CS53:CV53"/>
    <mergeCell ref="C54:N54"/>
    <mergeCell ref="O54:Q54"/>
    <mergeCell ref="R54:T54"/>
    <mergeCell ref="U54:X54"/>
    <mergeCell ref="Y54:AB54"/>
    <mergeCell ref="AC54:AF54"/>
    <mergeCell ref="AG54:AJ54"/>
    <mergeCell ref="AK54:AN54"/>
    <mergeCell ref="AO54:AR54"/>
    <mergeCell ref="AS54:AV54"/>
    <mergeCell ref="AW54:AZ54"/>
    <mergeCell ref="BA54:BD54"/>
    <mergeCell ref="BE54:BH54"/>
    <mergeCell ref="BI54:BK54"/>
    <mergeCell ref="BL54:BN54"/>
    <mergeCell ref="BO54:BQ54"/>
    <mergeCell ref="BR54:BT54"/>
    <mergeCell ref="BU54:BX54"/>
    <mergeCell ref="BY54:CB54"/>
    <mergeCell ref="CC54:CF54"/>
    <mergeCell ref="BY52:CB52"/>
    <mergeCell ref="CC52:CF52"/>
    <mergeCell ref="CG52:CJ52"/>
    <mergeCell ref="CK52:CR52"/>
    <mergeCell ref="CS52:CV52"/>
    <mergeCell ref="C53:N53"/>
    <mergeCell ref="O53:Q53"/>
    <mergeCell ref="R53:T53"/>
    <mergeCell ref="U53:X53"/>
    <mergeCell ref="Y53:AB53"/>
    <mergeCell ref="AC53:AF53"/>
    <mergeCell ref="AG53:AJ53"/>
    <mergeCell ref="AK53:AN53"/>
    <mergeCell ref="AO53:AR53"/>
    <mergeCell ref="AS53:AV53"/>
    <mergeCell ref="AW53:AZ53"/>
    <mergeCell ref="BA53:BD53"/>
    <mergeCell ref="BE53:BH53"/>
    <mergeCell ref="BI53:BK53"/>
    <mergeCell ref="BL53:BN53"/>
    <mergeCell ref="BO53:BQ53"/>
    <mergeCell ref="BR53:BT53"/>
    <mergeCell ref="BU53:BX53"/>
    <mergeCell ref="BY53:CB53"/>
    <mergeCell ref="BU51:BX51"/>
    <mergeCell ref="BY51:CB51"/>
    <mergeCell ref="CC51:CF51"/>
    <mergeCell ref="CG51:CJ51"/>
    <mergeCell ref="CK51:CR51"/>
    <mergeCell ref="CS51:CV51"/>
    <mergeCell ref="C52:N52"/>
    <mergeCell ref="O52:Q52"/>
    <mergeCell ref="R52:T52"/>
    <mergeCell ref="U52:X52"/>
    <mergeCell ref="Y52:AB52"/>
    <mergeCell ref="AC52:AF52"/>
    <mergeCell ref="AG52:AJ52"/>
    <mergeCell ref="AK52:AN52"/>
    <mergeCell ref="AO52:AR52"/>
    <mergeCell ref="AS52:AV52"/>
    <mergeCell ref="AW52:AZ52"/>
    <mergeCell ref="BA52:BD52"/>
    <mergeCell ref="BE52:BH52"/>
    <mergeCell ref="BI52:BK52"/>
    <mergeCell ref="BL52:BN52"/>
    <mergeCell ref="BO52:BQ52"/>
    <mergeCell ref="BR52:BT52"/>
    <mergeCell ref="BU52:BX52"/>
    <mergeCell ref="C49:N49"/>
    <mergeCell ref="O50:T50"/>
    <mergeCell ref="U50:AB50"/>
    <mergeCell ref="AC50:AR50"/>
    <mergeCell ref="AS50:BH50"/>
    <mergeCell ref="BI50:CV50"/>
    <mergeCell ref="C51:N51"/>
    <mergeCell ref="O51:Q51"/>
    <mergeCell ref="R51:T51"/>
    <mergeCell ref="U51:X51"/>
    <mergeCell ref="Y51:AB51"/>
    <mergeCell ref="AC51:AF51"/>
    <mergeCell ref="AG51:AJ51"/>
    <mergeCell ref="AK51:AN51"/>
    <mergeCell ref="AO51:AR51"/>
    <mergeCell ref="AS51:AV51"/>
    <mergeCell ref="AW51:AZ51"/>
    <mergeCell ref="BA51:BD51"/>
    <mergeCell ref="BE51:BH51"/>
    <mergeCell ref="BI51:BK51"/>
    <mergeCell ref="BL51:BN51"/>
    <mergeCell ref="BO51:BQ51"/>
    <mergeCell ref="BR51:BT51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B11:S11"/>
    <mergeCell ref="T11:X11"/>
    <mergeCell ref="AG8:AM8"/>
    <mergeCell ref="AN8:AR8"/>
    <mergeCell ref="AS8:AX8"/>
    <mergeCell ref="AA12:AR12"/>
    <mergeCell ref="AS12:A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1:M41"/>
    <mergeCell ref="N42:S42"/>
    <mergeCell ref="T42:W42"/>
    <mergeCell ref="AV42:BC42"/>
    <mergeCell ref="C43:M43"/>
    <mergeCell ref="N43:P43"/>
    <mergeCell ref="Q43:S43"/>
    <mergeCell ref="T43:W43"/>
    <mergeCell ref="X43:AA43"/>
    <mergeCell ref="AB43:AE43"/>
    <mergeCell ref="AF43:AI43"/>
    <mergeCell ref="AJ43:AM43"/>
    <mergeCell ref="AN43:AQ43"/>
    <mergeCell ref="AR43:AU43"/>
    <mergeCell ref="AV43:AY43"/>
    <mergeCell ref="AZ43:BC43"/>
    <mergeCell ref="AR44:AU44"/>
    <mergeCell ref="AV44:AY44"/>
    <mergeCell ref="AZ44:BC44"/>
    <mergeCell ref="C45:M45"/>
    <mergeCell ref="N45:P45"/>
    <mergeCell ref="Q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C44:M44"/>
    <mergeCell ref="N44:P44"/>
    <mergeCell ref="Q44:S44"/>
    <mergeCell ref="T44:W44"/>
    <mergeCell ref="X44:AA44"/>
    <mergeCell ref="AB44:AE44"/>
    <mergeCell ref="AF44:AI44"/>
    <mergeCell ref="AJ44:AM44"/>
    <mergeCell ref="AN44:AQ44"/>
    <mergeCell ref="AR46:AU46"/>
    <mergeCell ref="AV46:AY46"/>
    <mergeCell ref="AZ46:BC46"/>
    <mergeCell ref="C47:M47"/>
    <mergeCell ref="N47:P47"/>
    <mergeCell ref="Q47:S47"/>
    <mergeCell ref="T47:W47"/>
    <mergeCell ref="X47:AA47"/>
    <mergeCell ref="AB47:AE47"/>
    <mergeCell ref="AF47:AI47"/>
    <mergeCell ref="AJ47:AM47"/>
    <mergeCell ref="AN47:AQ47"/>
    <mergeCell ref="AR47:AU47"/>
    <mergeCell ref="AV47:AY47"/>
    <mergeCell ref="AZ47:BC47"/>
    <mergeCell ref="C46:M46"/>
    <mergeCell ref="N46:P46"/>
    <mergeCell ref="Q46:S46"/>
    <mergeCell ref="T46:W46"/>
    <mergeCell ref="X46:AA46"/>
    <mergeCell ref="AB46:AE46"/>
    <mergeCell ref="AF46:AI46"/>
    <mergeCell ref="AJ46:AM46"/>
    <mergeCell ref="AN46:AQ46"/>
    <mergeCell ref="K60:BA60"/>
    <mergeCell ref="K61:BA61"/>
    <mergeCell ref="K62:R62"/>
    <mergeCell ref="S62:W62"/>
    <mergeCell ref="X62:AB62"/>
    <mergeCell ref="AC62:AJ62"/>
    <mergeCell ref="AK62:AO62"/>
    <mergeCell ref="B60:J60"/>
    <mergeCell ref="B61:J61"/>
    <mergeCell ref="B62:J62"/>
    <mergeCell ref="AP64:BA64"/>
    <mergeCell ref="AP63:BA63"/>
    <mergeCell ref="AP62:BA62"/>
    <mergeCell ref="K63:R63"/>
    <mergeCell ref="S63:W63"/>
    <mergeCell ref="X63:AB63"/>
    <mergeCell ref="AC63:AJ63"/>
    <mergeCell ref="AK63:AO63"/>
    <mergeCell ref="K64:R64"/>
    <mergeCell ref="S64:W64"/>
    <mergeCell ref="X64:AB64"/>
    <mergeCell ref="AC64:AJ64"/>
    <mergeCell ref="AK64:AO64"/>
    <mergeCell ref="B63:J63"/>
    <mergeCell ref="B64:J64"/>
    <mergeCell ref="B68:F68"/>
    <mergeCell ref="G68:M68"/>
    <mergeCell ref="N68:Q68"/>
    <mergeCell ref="R68:X68"/>
    <mergeCell ref="C69:F69"/>
    <mergeCell ref="G69:M69"/>
    <mergeCell ref="N69:Q69"/>
    <mergeCell ref="R69:X69"/>
  </mergeCells>
  <phoneticPr fontId="2"/>
  <conditionalFormatting sqref="C17:M36 P17:R36 AF35:AH37">
    <cfRule type="containsBlanks" dxfId="7" priority="9">
      <formula>LEN(TRIM(C17))=0</formula>
    </cfRule>
  </conditionalFormatting>
  <conditionalFormatting sqref="C44:AI47 AR44:BC47">
    <cfRule type="containsBlanks" dxfId="6" priority="8">
      <formula>LEN(TRIM(C44))=0</formula>
    </cfRule>
  </conditionalFormatting>
  <conditionalFormatting sqref="C52:AJ56 CC52:CV56">
    <cfRule type="containsBlanks" dxfId="5" priority="6">
      <formula>LEN(TRIM(C52))=0</formula>
    </cfRule>
  </conditionalFormatting>
  <conditionalFormatting sqref="G68:M69 R68:X69">
    <cfRule type="containsBlanks" dxfId="4" priority="1">
      <formula>LEN(TRIM(G68))=0</formula>
    </cfRule>
  </conditionalFormatting>
  <conditionalFormatting sqref="K60:BA61 K63:BA64">
    <cfRule type="containsBlanks" dxfId="3" priority="2">
      <formula>LEN(TRIM(K60))=0</formula>
    </cfRule>
  </conditionalFormatting>
  <conditionalFormatting sqref="AG2:AX6 F2:X7 AG7:AM8 AS7:AX8 AG9:AX10 T11:X12">
    <cfRule type="containsBlanks" dxfId="2" priority="10">
      <formula>LEN(TRIM(F2))=0</formula>
    </cfRule>
  </conditionalFormatting>
  <conditionalFormatting sqref="AS52:AZ56">
    <cfRule type="containsBlanks" dxfId="1" priority="4">
      <formula>LEN(TRIM(AS52))=0</formula>
    </cfRule>
  </conditionalFormatting>
  <conditionalFormatting sqref="BI52:BI56 BL52:BL56 BO52:BO56 BR52:BR56">
    <cfRule type="containsBlanks" dxfId="0" priority="3">
      <formula>LEN(TRIM(BI52))=0</formula>
    </cfRule>
  </conditionalFormatting>
  <dataValidations disablePrompts="1"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24E8BE3C-C021-4883-B4D8-3ACEDB1D9729}">
      <formula1>"税込み,税抜き"</formula1>
    </dataValidation>
  </dataValidations>
  <pageMargins left="0.7" right="0.7" top="0.75" bottom="0.75" header="0.3" footer="0.3"/>
  <pageSetup paperSize="9" scale="49" orientation="landscape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87C9-2170-4198-BEF6-A7066A74701B}">
  <sheetPr codeName="Sheet4"/>
  <dimension ref="A1:AQ47"/>
  <sheetViews>
    <sheetView showZeros="0" view="pageBreakPreview" topLeftCell="A17" zoomScaleNormal="115" zoomScaleSheetLayoutView="100" workbookViewId="0"/>
  </sheetViews>
  <sheetFormatPr defaultColWidth="2.375" defaultRowHeight="18.75" customHeight="1"/>
  <cols>
    <col min="1" max="13" width="2.375" style="12"/>
    <col min="14" max="14" width="2.375" style="12" customWidth="1"/>
    <col min="15" max="16384" width="2.375" style="12"/>
  </cols>
  <sheetData>
    <row r="1" spans="1:43" ht="18.75" customHeight="1">
      <c r="A1" s="343" t="s">
        <v>160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4"/>
      <c r="AF1" s="344"/>
      <c r="AG1" s="344"/>
      <c r="AH1" s="344"/>
      <c r="AI1" s="14"/>
    </row>
    <row r="2" spans="1:43" ht="18.75" customHeight="1">
      <c r="Z2" s="345">
        <f>入力シート!F3</f>
        <v>0</v>
      </c>
      <c r="AA2" s="345"/>
      <c r="AB2" s="345"/>
      <c r="AC2" s="345"/>
      <c r="AD2" s="345"/>
      <c r="AE2" s="345"/>
      <c r="AF2" s="345"/>
      <c r="AG2" s="345"/>
      <c r="AH2" s="345"/>
    </row>
    <row r="3" spans="1:43" ht="18.75" customHeight="1">
      <c r="Z3" s="346">
        <f>入力シート!F4</f>
        <v>0</v>
      </c>
      <c r="AA3" s="346"/>
      <c r="AB3" s="346"/>
      <c r="AC3" s="346"/>
      <c r="AD3" s="346"/>
      <c r="AE3" s="346"/>
      <c r="AF3" s="346"/>
      <c r="AG3" s="346"/>
      <c r="AH3" s="346"/>
    </row>
    <row r="4" spans="1:43" ht="18.75" customHeight="1">
      <c r="Z4" s="15"/>
    </row>
    <row r="5" spans="1:43" ht="18.75" customHeight="1">
      <c r="B5" s="16"/>
      <c r="C5" s="343" t="s">
        <v>161</v>
      </c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</row>
    <row r="6" spans="1:43" ht="18.75" customHeight="1">
      <c r="B6" s="16"/>
      <c r="C6" s="343" t="s">
        <v>162</v>
      </c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AQ6" s="17"/>
    </row>
    <row r="7" spans="1:43" ht="18.75" customHeight="1">
      <c r="B7" s="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43" ht="24.95" customHeight="1">
      <c r="P8" s="343" t="s">
        <v>163</v>
      </c>
      <c r="Q8" s="343"/>
      <c r="R8" s="343"/>
      <c r="S8" s="343"/>
      <c r="T8" s="343">
        <f>入力シート!F5</f>
        <v>0</v>
      </c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3"/>
      <c r="AF8" s="343"/>
      <c r="AG8" s="343"/>
      <c r="AH8" s="343"/>
    </row>
    <row r="9" spans="1:43" ht="24.95" customHeight="1">
      <c r="B9" s="16"/>
      <c r="P9" s="343" t="s">
        <v>164</v>
      </c>
      <c r="Q9" s="343"/>
      <c r="R9" s="343"/>
      <c r="S9" s="343"/>
      <c r="T9" s="348">
        <f>入力シート!F6</f>
        <v>0</v>
      </c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</row>
    <row r="10" spans="1:43" ht="24.95" customHeight="1">
      <c r="B10" s="16"/>
      <c r="Q10" s="19"/>
      <c r="R10" s="19"/>
      <c r="S10" s="19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</row>
    <row r="11" spans="1:43" ht="24.95" customHeight="1">
      <c r="B11" s="16"/>
      <c r="P11" s="343" t="s">
        <v>18</v>
      </c>
      <c r="Q11" s="343"/>
      <c r="R11" s="343"/>
      <c r="S11" s="343"/>
      <c r="T11" s="343">
        <f>入力シート!F7</f>
        <v>0</v>
      </c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</row>
    <row r="12" spans="1:43" ht="18.75" customHeight="1"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43" ht="18.75" customHeight="1">
      <c r="B13" s="349" t="s">
        <v>165</v>
      </c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21"/>
    </row>
    <row r="14" spans="1:43" ht="18.75" customHeight="1"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21"/>
    </row>
    <row r="15" spans="1:43" ht="18.75" customHeight="1"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21"/>
    </row>
    <row r="16" spans="1:43" ht="18.7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2:34" ht="18.75" customHeight="1">
      <c r="B17" s="350" t="s">
        <v>166</v>
      </c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</row>
    <row r="18" spans="2:34" ht="18.75" customHeight="1"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</row>
    <row r="19" spans="2:34" ht="18.75" customHeight="1"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</row>
    <row r="20" spans="2:34" ht="18.75" customHeight="1">
      <c r="B20" s="350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</row>
    <row r="21" spans="2:34" ht="18.75" customHeight="1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8.75" customHeight="1">
      <c r="B22" s="351" t="s">
        <v>167</v>
      </c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</row>
    <row r="23" spans="2:34" ht="18.75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8.75" customHeight="1">
      <c r="B24" s="353" t="s">
        <v>168</v>
      </c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47" t="s">
        <v>169</v>
      </c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</row>
    <row r="25" spans="2:34" ht="18.75" customHeight="1">
      <c r="B25" s="347" t="s">
        <v>170</v>
      </c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/>
      <c r="AC25" s="347"/>
      <c r="AD25" s="347"/>
      <c r="AE25" s="347"/>
      <c r="AF25" s="347"/>
      <c r="AG25" s="347"/>
      <c r="AH25" s="347"/>
    </row>
    <row r="26" spans="2:34" ht="18.75" customHeight="1">
      <c r="B26" s="353" t="s">
        <v>171</v>
      </c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47" t="s">
        <v>169</v>
      </c>
      <c r="N26" s="347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7"/>
      <c r="AF26" s="347"/>
      <c r="AG26" s="347"/>
      <c r="AH26" s="347"/>
    </row>
    <row r="27" spans="2:34" ht="18.75" customHeight="1">
      <c r="B27" s="347" t="s">
        <v>172</v>
      </c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</row>
    <row r="28" spans="2:34" ht="18.75" customHeight="1">
      <c r="B28" s="343" t="s">
        <v>173</v>
      </c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4" t="s">
        <v>174</v>
      </c>
      <c r="N28" s="344"/>
      <c r="O28" s="352">
        <f>別紙!M30</f>
        <v>0</v>
      </c>
      <c r="P28" s="352"/>
      <c r="Q28" s="352"/>
      <c r="R28" s="352"/>
      <c r="S28" s="352"/>
      <c r="T28" s="352"/>
      <c r="U28" s="352"/>
      <c r="V28" s="23" t="s">
        <v>175</v>
      </c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2:34" ht="18.75" customHeight="1">
      <c r="B29" s="343" t="s">
        <v>176</v>
      </c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4" t="s">
        <v>174</v>
      </c>
      <c r="N29" s="344"/>
      <c r="O29" s="352">
        <f>別紙!Y30</f>
        <v>0</v>
      </c>
      <c r="P29" s="352"/>
      <c r="Q29" s="352"/>
      <c r="R29" s="352"/>
      <c r="S29" s="352"/>
      <c r="T29" s="352"/>
      <c r="U29" s="352"/>
      <c r="V29" s="23" t="s">
        <v>175</v>
      </c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2:34" ht="18.75" customHeight="1">
      <c r="B30" s="343" t="s">
        <v>177</v>
      </c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4" t="s">
        <v>174</v>
      </c>
      <c r="N30" s="344"/>
      <c r="O30" s="352">
        <f>別紙!Y30</f>
        <v>0</v>
      </c>
      <c r="P30" s="352"/>
      <c r="Q30" s="352"/>
      <c r="R30" s="352"/>
      <c r="S30" s="352"/>
      <c r="T30" s="352"/>
      <c r="U30" s="352"/>
      <c r="V30" s="23" t="s">
        <v>178</v>
      </c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2:34" ht="18.75" customHeight="1">
      <c r="B31" s="18" t="s">
        <v>179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44"/>
      <c r="N31" s="44"/>
      <c r="O31" s="60"/>
      <c r="P31" s="60"/>
      <c r="Q31" s="60"/>
      <c r="R31" s="60"/>
      <c r="S31" s="60"/>
      <c r="T31" s="60"/>
      <c r="U31" s="60"/>
      <c r="V31" s="23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</row>
    <row r="32" spans="2:34" ht="18.75" customHeight="1">
      <c r="B32" s="2" t="s">
        <v>180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>
      <c r="B33" s="343" t="s">
        <v>181</v>
      </c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</row>
    <row r="34" spans="2:34" ht="18.75" customHeight="1">
      <c r="B34" s="343" t="s">
        <v>182</v>
      </c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</row>
    <row r="35" spans="2:34" ht="18.75" customHeight="1">
      <c r="B35" s="343" t="s">
        <v>183</v>
      </c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</row>
    <row r="36" spans="2:34" ht="18.75" customHeight="1">
      <c r="B36" s="343" t="s">
        <v>184</v>
      </c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  <c r="AG36" s="343"/>
      <c r="AH36" s="343"/>
    </row>
    <row r="40" spans="2:34" ht="18.75" customHeight="1">
      <c r="B40" s="1" t="s">
        <v>185</v>
      </c>
    </row>
    <row r="42" spans="2:34" ht="18.75" customHeight="1">
      <c r="B42" s="1"/>
    </row>
    <row r="43" spans="2:34" ht="18.75" customHeight="1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8.75" customHeight="1">
      <c r="B46" s="16"/>
    </row>
    <row r="47" spans="2:34" ht="18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B24:L24"/>
    <mergeCell ref="B26:L26"/>
    <mergeCell ref="B27:AH27"/>
    <mergeCell ref="M24:AH24"/>
    <mergeCell ref="B25:AH25"/>
    <mergeCell ref="P8:S8"/>
    <mergeCell ref="P9:S9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56"/>
  <sheetViews>
    <sheetView view="pageBreakPreview" topLeftCell="A24" zoomScaleSheetLayoutView="100" workbookViewId="0">
      <selection activeCell="I36" sqref="I36:L36"/>
    </sheetView>
  </sheetViews>
  <sheetFormatPr defaultColWidth="2.375" defaultRowHeight="15" customHeight="1"/>
  <cols>
    <col min="1" max="19" width="2.375" style="12"/>
    <col min="20" max="21" width="1.625" style="12" customWidth="1"/>
    <col min="22" max="27" width="2.375" style="12"/>
    <col min="28" max="28" width="3" style="12" bestFit="1" customWidth="1"/>
    <col min="29" max="29" width="7.875" style="12" customWidth="1"/>
    <col min="30" max="30" width="2.125" style="12" customWidth="1"/>
    <col min="31" max="31" width="0.375" style="12" customWidth="1"/>
    <col min="32" max="32" width="0.875" style="12" hidden="1" customWidth="1"/>
    <col min="33" max="16384" width="2.375" style="12"/>
  </cols>
  <sheetData>
    <row r="1" spans="1:55" ht="15" customHeight="1">
      <c r="B1" s="484" t="s">
        <v>186</v>
      </c>
      <c r="C1" s="484"/>
      <c r="D1" s="484"/>
      <c r="E1" s="484"/>
      <c r="F1" s="25"/>
    </row>
    <row r="2" spans="1:55" ht="22.5" customHeight="1">
      <c r="B2" s="485" t="s">
        <v>187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</row>
    <row r="3" spans="1:55" ht="4.5" customHeight="1"/>
    <row r="4" spans="1:55" s="13" customFormat="1" ht="13.5" customHeight="1">
      <c r="B4" s="12" t="s">
        <v>188</v>
      </c>
    </row>
    <row r="5" spans="1:55" s="13" customFormat="1" ht="4.5" customHeight="1">
      <c r="B5" s="12"/>
    </row>
    <row r="6" spans="1:55" ht="13.5" customHeight="1">
      <c r="C6" s="356" t="s">
        <v>189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7"/>
      <c r="Y6" s="486" t="s">
        <v>190</v>
      </c>
      <c r="Z6" s="487"/>
      <c r="AA6" s="487"/>
      <c r="AB6" s="487"/>
      <c r="AC6" s="487"/>
      <c r="AD6" s="487"/>
      <c r="AE6" s="487"/>
      <c r="AF6" s="487"/>
      <c r="AG6" s="487"/>
      <c r="AH6" s="487"/>
      <c r="AI6" s="487"/>
      <c r="AJ6" s="488"/>
      <c r="AK6" s="486" t="s">
        <v>191</v>
      </c>
      <c r="AL6" s="487"/>
      <c r="AM6" s="487"/>
      <c r="AN6" s="487"/>
      <c r="AO6" s="487"/>
      <c r="AP6" s="487"/>
      <c r="AQ6" s="487"/>
      <c r="AR6" s="487"/>
      <c r="AS6" s="487"/>
      <c r="AT6" s="487"/>
      <c r="AU6" s="487"/>
      <c r="AV6" s="487"/>
      <c r="AW6" s="487"/>
      <c r="AX6" s="487"/>
      <c r="AY6" s="487"/>
      <c r="AZ6" s="487"/>
      <c r="BA6" s="487"/>
      <c r="BB6" s="489"/>
    </row>
    <row r="7" spans="1:55" ht="13.5" customHeight="1">
      <c r="C7" s="490" t="s">
        <v>192</v>
      </c>
      <c r="D7" s="491"/>
      <c r="E7" s="491"/>
      <c r="F7" s="491"/>
      <c r="G7" s="491"/>
      <c r="H7" s="491"/>
      <c r="I7" s="491"/>
      <c r="J7" s="491"/>
      <c r="K7" s="491"/>
      <c r="L7" s="492"/>
      <c r="M7" s="493" t="s">
        <v>193</v>
      </c>
      <c r="N7" s="491"/>
      <c r="O7" s="491"/>
      <c r="P7" s="492"/>
      <c r="Q7" s="493" t="s">
        <v>194</v>
      </c>
      <c r="R7" s="491"/>
      <c r="S7" s="491"/>
      <c r="T7" s="491"/>
      <c r="U7" s="491"/>
      <c r="V7" s="491"/>
      <c r="W7" s="491"/>
      <c r="X7" s="492"/>
      <c r="Y7" s="494" t="s">
        <v>195</v>
      </c>
      <c r="Z7" s="495"/>
      <c r="AA7" s="495"/>
      <c r="AB7" s="496"/>
      <c r="AC7" s="497" t="s">
        <v>196</v>
      </c>
      <c r="AD7" s="373"/>
      <c r="AE7" s="373"/>
      <c r="AF7" s="498"/>
      <c r="AG7" s="497" t="s">
        <v>197</v>
      </c>
      <c r="AH7" s="373"/>
      <c r="AI7" s="373"/>
      <c r="AJ7" s="498"/>
      <c r="AK7" s="497" t="s">
        <v>198</v>
      </c>
      <c r="AL7" s="373"/>
      <c r="AM7" s="373"/>
      <c r="AN7" s="498"/>
      <c r="AO7" s="497" t="s">
        <v>199</v>
      </c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4"/>
    </row>
    <row r="8" spans="1:55" s="26" customFormat="1" ht="13.5" customHeight="1">
      <c r="C8" s="499" t="s">
        <v>200</v>
      </c>
      <c r="D8" s="500"/>
      <c r="E8" s="500"/>
      <c r="F8" s="500"/>
      <c r="G8" s="500"/>
      <c r="H8" s="500"/>
      <c r="I8" s="500"/>
      <c r="J8" s="500"/>
      <c r="K8" s="500"/>
      <c r="L8" s="501"/>
      <c r="M8" s="502"/>
      <c r="N8" s="503"/>
      <c r="O8" s="503"/>
      <c r="P8" s="504"/>
      <c r="Q8" s="505"/>
      <c r="R8" s="506"/>
      <c r="S8" s="506"/>
      <c r="T8" s="506"/>
      <c r="U8" s="506"/>
      <c r="V8" s="506"/>
      <c r="W8" s="506"/>
      <c r="X8" s="507"/>
      <c r="Y8" s="472"/>
      <c r="Z8" s="473"/>
      <c r="AA8" s="473"/>
      <c r="AB8" s="474"/>
      <c r="AC8" s="472"/>
      <c r="AD8" s="473"/>
      <c r="AE8" s="473"/>
      <c r="AF8" s="474"/>
      <c r="AG8" s="450"/>
      <c r="AH8" s="451"/>
      <c r="AI8" s="451"/>
      <c r="AJ8" s="452"/>
      <c r="AK8" s="472"/>
      <c r="AL8" s="473"/>
      <c r="AM8" s="473"/>
      <c r="AN8" s="474"/>
      <c r="AO8" s="475" t="s">
        <v>201</v>
      </c>
      <c r="AP8" s="476"/>
      <c r="AQ8" s="476"/>
      <c r="AR8" s="476"/>
      <c r="AS8" s="476"/>
      <c r="AT8" s="475" t="s">
        <v>7</v>
      </c>
      <c r="AU8" s="476"/>
      <c r="AV8" s="476"/>
      <c r="AW8" s="476"/>
      <c r="AX8" s="476"/>
      <c r="AY8" s="476"/>
      <c r="AZ8" s="476"/>
      <c r="BA8" s="476"/>
      <c r="BB8" s="477"/>
    </row>
    <row r="9" spans="1:55" s="26" customFormat="1" ht="13.5" customHeight="1">
      <c r="C9" s="27"/>
      <c r="D9" s="439" t="s">
        <v>202</v>
      </c>
      <c r="E9" s="439"/>
      <c r="F9" s="439"/>
      <c r="G9" s="439"/>
      <c r="H9" s="439"/>
      <c r="I9" s="439"/>
      <c r="J9" s="439"/>
      <c r="K9" s="439"/>
      <c r="L9" s="440"/>
      <c r="M9" s="441"/>
      <c r="N9" s="442"/>
      <c r="O9" s="442"/>
      <c r="P9" s="443"/>
      <c r="Q9" s="459"/>
      <c r="R9" s="460"/>
      <c r="S9" s="460"/>
      <c r="T9" s="460"/>
      <c r="U9" s="460"/>
      <c r="V9" s="460"/>
      <c r="W9" s="460"/>
      <c r="X9" s="461"/>
      <c r="Y9" s="462"/>
      <c r="Z9" s="463"/>
      <c r="AA9" s="463"/>
      <c r="AB9" s="464"/>
      <c r="AC9" s="462"/>
      <c r="AD9" s="463"/>
      <c r="AE9" s="463"/>
      <c r="AF9" s="464"/>
      <c r="AG9" s="453"/>
      <c r="AH9" s="454"/>
      <c r="AI9" s="454"/>
      <c r="AJ9" s="455"/>
      <c r="AK9" s="462"/>
      <c r="AL9" s="463"/>
      <c r="AM9" s="463"/>
      <c r="AN9" s="464"/>
      <c r="AO9" s="436"/>
      <c r="AP9" s="437"/>
      <c r="AQ9" s="437"/>
      <c r="AR9" s="437"/>
      <c r="AS9" s="437"/>
      <c r="AT9" s="478"/>
      <c r="AU9" s="479"/>
      <c r="AV9" s="479"/>
      <c r="AW9" s="479"/>
      <c r="AX9" s="479"/>
      <c r="AY9" s="479"/>
      <c r="AZ9" s="479"/>
      <c r="BA9" s="479"/>
      <c r="BB9" s="480"/>
    </row>
    <row r="10" spans="1:55" s="26" customFormat="1" ht="13.5" customHeight="1">
      <c r="C10" s="27"/>
      <c r="D10" s="439" t="s">
        <v>203</v>
      </c>
      <c r="E10" s="439"/>
      <c r="F10" s="439"/>
      <c r="G10" s="439"/>
      <c r="H10" s="439"/>
      <c r="I10" s="439"/>
      <c r="J10" s="439"/>
      <c r="K10" s="439"/>
      <c r="L10" s="440"/>
      <c r="M10" s="441"/>
      <c r="N10" s="442"/>
      <c r="O10" s="442"/>
      <c r="P10" s="443"/>
      <c r="Q10" s="459"/>
      <c r="R10" s="460"/>
      <c r="S10" s="460"/>
      <c r="T10" s="460"/>
      <c r="U10" s="460"/>
      <c r="V10" s="460"/>
      <c r="W10" s="460"/>
      <c r="X10" s="461"/>
      <c r="Y10" s="462"/>
      <c r="Z10" s="463"/>
      <c r="AA10" s="463"/>
      <c r="AB10" s="464"/>
      <c r="AC10" s="462"/>
      <c r="AD10" s="463"/>
      <c r="AE10" s="463"/>
      <c r="AF10" s="464"/>
      <c r="AG10" s="453"/>
      <c r="AH10" s="454"/>
      <c r="AI10" s="454"/>
      <c r="AJ10" s="455"/>
      <c r="AK10" s="462"/>
      <c r="AL10" s="463"/>
      <c r="AM10" s="463"/>
      <c r="AN10" s="464"/>
      <c r="AO10" s="436"/>
      <c r="AP10" s="437"/>
      <c r="AQ10" s="437"/>
      <c r="AR10" s="437"/>
      <c r="AS10" s="437"/>
      <c r="AT10" s="436"/>
      <c r="AU10" s="437"/>
      <c r="AV10" s="437"/>
      <c r="AW10" s="437"/>
      <c r="AX10" s="437"/>
      <c r="AY10" s="437"/>
      <c r="AZ10" s="437"/>
      <c r="BA10" s="437"/>
      <c r="BB10" s="438"/>
    </row>
    <row r="11" spans="1:55" s="26" customFormat="1" ht="13.5" customHeight="1">
      <c r="A11" s="26">
        <v>1</v>
      </c>
      <c r="C11" s="27"/>
      <c r="D11" s="439" t="str">
        <f>"　　"&amp;IF(ISNA(VLOOKUP(A11,入力シート!$B$44:$AQ$47,2,FALSE)),"",VLOOKUP(A11,入力シート!$B$44:$AQ$47,2,FALSE))</f>
        <v>　　</v>
      </c>
      <c r="E11" s="439"/>
      <c r="F11" s="439"/>
      <c r="G11" s="439"/>
      <c r="H11" s="439"/>
      <c r="I11" s="439"/>
      <c r="J11" s="439"/>
      <c r="K11" s="439"/>
      <c r="L11" s="440"/>
      <c r="M11" s="441" t="str">
        <f>IF(D11="","",IF(ISNA(VLOOKUP(A11,入力シート!$B$44:$BC$47,35,FALSE)),"",VLOOKUP(A11,入力シート!$B$44:$BC$47,35,FALSE)))</f>
        <v/>
      </c>
      <c r="N11" s="442"/>
      <c r="O11" s="442"/>
      <c r="P11" s="443"/>
      <c r="Q11" s="444" t="str">
        <f>IF($M11="","","備考欄・別添報告書参照")</f>
        <v/>
      </c>
      <c r="R11" s="445"/>
      <c r="S11" s="445"/>
      <c r="T11" s="445"/>
      <c r="U11" s="445"/>
      <c r="V11" s="445"/>
      <c r="W11" s="445"/>
      <c r="X11" s="446"/>
      <c r="Y11" s="441" t="str">
        <f>IF($M11="","",IF(ISNA(VLOOKUP($A11,入力シート!$B$44:$BC$47,39,FALSE)),"",VLOOKUP($A11,入力シート!$B$44:$BC$47,39,FALSE)))</f>
        <v/>
      </c>
      <c r="Z11" s="442"/>
      <c r="AA11" s="442"/>
      <c r="AB11" s="443"/>
      <c r="AC11" s="441" t="str">
        <f>IF($Q11="","",IF(ISNA(VLOOKUP($A11,入力シート!$B$44:$BC$47,43,FALSE)),"",VLOOKUP($A11,入力シート!$B$44:$BC$47,43,FALSE)))</f>
        <v/>
      </c>
      <c r="AD11" s="442"/>
      <c r="AE11" s="442"/>
      <c r="AF11" s="443"/>
      <c r="AG11" s="453"/>
      <c r="AH11" s="454"/>
      <c r="AI11" s="454"/>
      <c r="AJ11" s="455"/>
      <c r="AK11" s="447" t="str">
        <f>IF(VLOOKUP(A11,入力シート!$B$44:$BC$47,16,FALSE)="","",VLOOKUP(A11,入力シート!$B$44:$BC$47,16,FALSE))</f>
        <v/>
      </c>
      <c r="AL11" s="448"/>
      <c r="AM11" s="448"/>
      <c r="AN11" s="449"/>
      <c r="AO11" s="436" t="str">
        <f>IF(VLOOKUP(A11,入力シート!$B$44:$BC$47,47,FALSE)="","",VLOOKUP(A11,入力シート!$B$44:$BC$47,47,FALSE))</f>
        <v/>
      </c>
      <c r="AP11" s="437"/>
      <c r="AQ11" s="437"/>
      <c r="AR11" s="437"/>
      <c r="AS11" s="471"/>
      <c r="AT11" s="439" t="str">
        <f>IF(VLOOKUP(A11,入力シート!$B$44:$BC$47,51,FALSE)="","",VLOOKUP(A11,入力シート!$B$44:$BC$47,51,FALSE))</f>
        <v/>
      </c>
      <c r="AU11" s="439"/>
      <c r="AV11" s="439"/>
      <c r="AW11" s="439"/>
      <c r="AX11" s="439"/>
      <c r="AY11" s="439"/>
      <c r="AZ11" s="439"/>
      <c r="BA11" s="439"/>
      <c r="BB11" s="470"/>
    </row>
    <row r="12" spans="1:55" s="26" customFormat="1" ht="13.5" customHeight="1">
      <c r="A12" s="26">
        <v>2</v>
      </c>
      <c r="C12" s="27"/>
      <c r="D12" s="439" t="str">
        <f>"　　"&amp;IF(ISNA(VLOOKUP(A12,入力シート!$B$44:$AQ$47,2,FALSE)),"",VLOOKUP(A12,入力シート!$B$44:$AQ$47,2,FALSE))</f>
        <v>　　</v>
      </c>
      <c r="E12" s="439"/>
      <c r="F12" s="439"/>
      <c r="G12" s="439"/>
      <c r="H12" s="439"/>
      <c r="I12" s="439"/>
      <c r="J12" s="439"/>
      <c r="K12" s="439"/>
      <c r="L12" s="440"/>
      <c r="M12" s="441" t="str">
        <f>IF(D12="","",IF(ISNA(VLOOKUP(A12,入力シート!$B$44:$BC$47,35,FALSE)),"",VLOOKUP(A12,入力シート!$B$44:$BC$47,35,FALSE)))</f>
        <v/>
      </c>
      <c r="N12" s="442"/>
      <c r="O12" s="442"/>
      <c r="P12" s="443"/>
      <c r="Q12" s="444" t="str">
        <f>IF($M12="","","備考欄・別添報告書参照")</f>
        <v/>
      </c>
      <c r="R12" s="445"/>
      <c r="S12" s="445"/>
      <c r="T12" s="445"/>
      <c r="U12" s="445"/>
      <c r="V12" s="445"/>
      <c r="W12" s="445"/>
      <c r="X12" s="446"/>
      <c r="Y12" s="441" t="str">
        <f>IF($M12="","",IF(ISNA(VLOOKUP($A12,入力シート!$B$44:$BC$47,39,FALSE)),"",VLOOKUP($A12,入力シート!$B$44:$BC$47,39,FALSE)))</f>
        <v/>
      </c>
      <c r="Z12" s="442"/>
      <c r="AA12" s="442"/>
      <c r="AB12" s="443"/>
      <c r="AC12" s="441" t="str">
        <f>IF($Q12="","",IF(ISNA(VLOOKUP($A12,入力シート!$B$44:$BC$47,43,FALSE)),"",VLOOKUP($A12,入力シート!$B$44:$BC$47,43,FALSE)))</f>
        <v/>
      </c>
      <c r="AD12" s="442"/>
      <c r="AE12" s="442"/>
      <c r="AF12" s="443"/>
      <c r="AG12" s="453"/>
      <c r="AH12" s="454"/>
      <c r="AI12" s="454"/>
      <c r="AJ12" s="455"/>
      <c r="AK12" s="447" t="str">
        <f>IF(VLOOKUP(A12,入力シート!$B$44:$BC$47,16,FALSE)="","",VLOOKUP(A12,入力シート!$B$44:$BC$47,16,FALSE))</f>
        <v/>
      </c>
      <c r="AL12" s="448"/>
      <c r="AM12" s="448"/>
      <c r="AN12" s="449"/>
      <c r="AO12" s="436" t="str">
        <f>IF(VLOOKUP(A12,入力シート!$B$44:$BC$47,47,FALSE)="","",VLOOKUP(A12,入力シート!$B$44:$BC$47,47,FALSE))</f>
        <v/>
      </c>
      <c r="AP12" s="437"/>
      <c r="AQ12" s="437"/>
      <c r="AR12" s="437"/>
      <c r="AS12" s="471"/>
      <c r="AT12" s="439" t="str">
        <f>IF(VLOOKUP(A12,入力シート!$B$44:$BC$47,51,FALSE)="","",VLOOKUP(A12,入力シート!$B$44:$BC$47,51,FALSE))</f>
        <v/>
      </c>
      <c r="AU12" s="439"/>
      <c r="AV12" s="439"/>
      <c r="AW12" s="439"/>
      <c r="AX12" s="439"/>
      <c r="AY12" s="439"/>
      <c r="AZ12" s="439"/>
      <c r="BA12" s="439"/>
      <c r="BB12" s="470"/>
    </row>
    <row r="13" spans="1:55" s="26" customFormat="1" ht="13.5" customHeight="1">
      <c r="A13" s="26">
        <v>3</v>
      </c>
      <c r="C13" s="27"/>
      <c r="D13" s="439" t="str">
        <f>"　　"&amp;IF(ISNA(VLOOKUP(A13,入力シート!$B$44:$AQ$47,2,FALSE)),"",VLOOKUP(A13,入力シート!$B$44:$AQ$47,2,FALSE))</f>
        <v>　　</v>
      </c>
      <c r="E13" s="439"/>
      <c r="F13" s="439"/>
      <c r="G13" s="439"/>
      <c r="H13" s="439"/>
      <c r="I13" s="439"/>
      <c r="J13" s="439"/>
      <c r="K13" s="439"/>
      <c r="L13" s="440"/>
      <c r="M13" s="441" t="str">
        <f>IF(D13="","",IF(ISNA(VLOOKUP(A13,入力シート!$B$44:$BC$47,35,FALSE)),"",VLOOKUP(A13,入力シート!$B$44:$BC$47,35,FALSE)))</f>
        <v/>
      </c>
      <c r="N13" s="442"/>
      <c r="O13" s="442"/>
      <c r="P13" s="443"/>
      <c r="Q13" s="444" t="str">
        <f>IF($M13="","","備考欄・別添報告書参照")</f>
        <v/>
      </c>
      <c r="R13" s="445"/>
      <c r="S13" s="445"/>
      <c r="T13" s="445"/>
      <c r="U13" s="445"/>
      <c r="V13" s="445"/>
      <c r="W13" s="445"/>
      <c r="X13" s="446"/>
      <c r="Y13" s="441" t="str">
        <f>IF($M13="","",IF(ISNA(VLOOKUP($A13,入力シート!$B$44:$BC$47,39,FALSE)),"",VLOOKUP($A13,入力シート!$B$44:$BC$47,39,FALSE)))</f>
        <v/>
      </c>
      <c r="Z13" s="442"/>
      <c r="AA13" s="442"/>
      <c r="AB13" s="443"/>
      <c r="AC13" s="441" t="str">
        <f>IF($Q13="","",IF(ISNA(VLOOKUP($A13,入力シート!$B$44:$BC$47,43,FALSE)),"",VLOOKUP($A13,入力シート!$B$44:$BC$47,43,FALSE)))</f>
        <v/>
      </c>
      <c r="AD13" s="442"/>
      <c r="AE13" s="442"/>
      <c r="AF13" s="443"/>
      <c r="AG13" s="453"/>
      <c r="AH13" s="454"/>
      <c r="AI13" s="454"/>
      <c r="AJ13" s="455"/>
      <c r="AK13" s="447" t="str">
        <f>IF(VLOOKUP(A13,入力シート!$B$44:$BC$47,16,FALSE)="","",VLOOKUP(A13,入力シート!$B$44:$BC$47,16,FALSE))</f>
        <v/>
      </c>
      <c r="AL13" s="448"/>
      <c r="AM13" s="448"/>
      <c r="AN13" s="449"/>
      <c r="AO13" s="436" t="str">
        <f>IF(VLOOKUP(A13,入力シート!$B$44:$BC$47,47,FALSE)="","",VLOOKUP(A13,入力シート!$B$44:$BC$47,47,FALSE))</f>
        <v/>
      </c>
      <c r="AP13" s="437"/>
      <c r="AQ13" s="437"/>
      <c r="AR13" s="437"/>
      <c r="AS13" s="471"/>
      <c r="AT13" s="439" t="str">
        <f>IF(VLOOKUP(A13,入力シート!$B$44:$BC$47,51,FALSE)="","",VLOOKUP(A13,入力シート!$B$44:$BC$47,51,FALSE))</f>
        <v/>
      </c>
      <c r="AU13" s="439"/>
      <c r="AV13" s="439"/>
      <c r="AW13" s="439"/>
      <c r="AX13" s="439"/>
      <c r="AY13" s="439"/>
      <c r="AZ13" s="439"/>
      <c r="BA13" s="439"/>
      <c r="BB13" s="470"/>
    </row>
    <row r="14" spans="1:55" s="26" customFormat="1" ht="13.5" customHeight="1">
      <c r="A14" s="26">
        <v>4</v>
      </c>
      <c r="C14" s="27"/>
      <c r="D14" s="439" t="str">
        <f>"　　"&amp;IF(ISNA(VLOOKUP(A14,入力シート!$B$44:$AQ$47,2,FALSE)),"",VLOOKUP(A14,入力シート!$B$44:$AQ$47,2,FALSE))</f>
        <v>　　</v>
      </c>
      <c r="E14" s="439"/>
      <c r="F14" s="439"/>
      <c r="G14" s="439"/>
      <c r="H14" s="439"/>
      <c r="I14" s="439"/>
      <c r="J14" s="439"/>
      <c r="K14" s="439"/>
      <c r="L14" s="440"/>
      <c r="M14" s="441" t="str">
        <f>IF(D14="","",IF(ISNA(VLOOKUP(A14,入力シート!$B$44:$BC$47,35,FALSE)),"",VLOOKUP(A14,入力シート!$B$44:$BC$47,35,FALSE)))</f>
        <v/>
      </c>
      <c r="N14" s="442"/>
      <c r="O14" s="442"/>
      <c r="P14" s="443"/>
      <c r="Q14" s="444" t="str">
        <f>IF($M14="","","備考欄・別添報告書参照")</f>
        <v/>
      </c>
      <c r="R14" s="445"/>
      <c r="S14" s="445"/>
      <c r="T14" s="445"/>
      <c r="U14" s="445"/>
      <c r="V14" s="445"/>
      <c r="W14" s="445"/>
      <c r="X14" s="446"/>
      <c r="Y14" s="441" t="str">
        <f>IF($M14="","",IF(ISNA(VLOOKUP($A14,入力シート!$B$44:$BC$47,39,FALSE)),"",VLOOKUP($A14,入力シート!$B$44:$BC$47,39,FALSE)))</f>
        <v/>
      </c>
      <c r="Z14" s="442"/>
      <c r="AA14" s="442"/>
      <c r="AB14" s="443"/>
      <c r="AC14" s="441" t="str">
        <f>IF($Q14="","",IF(ISNA(VLOOKUP($A14,入力シート!$B$44:$BC$47,43,FALSE)),"",VLOOKUP($A14,入力シート!$B$44:$BC$47,43,FALSE)))</f>
        <v/>
      </c>
      <c r="AD14" s="442"/>
      <c r="AE14" s="442"/>
      <c r="AF14" s="443"/>
      <c r="AG14" s="453"/>
      <c r="AH14" s="454"/>
      <c r="AI14" s="454"/>
      <c r="AJ14" s="455"/>
      <c r="AK14" s="447" t="str">
        <f>IF(VLOOKUP(A14,入力シート!$B$44:$BC$47,16,FALSE)="","",VLOOKUP(A14,入力シート!$B$44:$BC$47,16,FALSE))</f>
        <v/>
      </c>
      <c r="AL14" s="448"/>
      <c r="AM14" s="448"/>
      <c r="AN14" s="449"/>
      <c r="AO14" s="436" t="str">
        <f>IF(VLOOKUP(A14,入力シート!$B$44:$BC$47,47,FALSE)="","",VLOOKUP(A14,入力シート!$B$44:$BC$47,47,FALSE))</f>
        <v/>
      </c>
      <c r="AP14" s="437"/>
      <c r="AQ14" s="437"/>
      <c r="AR14" s="437"/>
      <c r="AS14" s="471"/>
      <c r="AT14" s="439" t="str">
        <f>IF(VLOOKUP(A14,入力シート!$B$44:$BC$47,51,FALSE)="","",VLOOKUP(A14,入力シート!$B$44:$BC$47,51,FALSE))</f>
        <v/>
      </c>
      <c r="AU14" s="439"/>
      <c r="AV14" s="439"/>
      <c r="AW14" s="439"/>
      <c r="AX14" s="439"/>
      <c r="AY14" s="439"/>
      <c r="AZ14" s="439"/>
      <c r="BA14" s="439"/>
      <c r="BB14" s="470"/>
    </row>
    <row r="15" spans="1:55" s="26" customFormat="1" ht="13.5" customHeight="1">
      <c r="C15" s="27"/>
      <c r="D15" s="439"/>
      <c r="E15" s="439"/>
      <c r="F15" s="439"/>
      <c r="G15" s="439"/>
      <c r="H15" s="439"/>
      <c r="I15" s="439"/>
      <c r="J15" s="439"/>
      <c r="K15" s="439"/>
      <c r="L15" s="440"/>
      <c r="M15" s="441"/>
      <c r="N15" s="442"/>
      <c r="O15" s="442"/>
      <c r="P15" s="443"/>
      <c r="Q15" s="444"/>
      <c r="R15" s="445"/>
      <c r="S15" s="445"/>
      <c r="T15" s="445"/>
      <c r="U15" s="445"/>
      <c r="V15" s="445"/>
      <c r="W15" s="445"/>
      <c r="X15" s="446"/>
      <c r="Y15" s="441"/>
      <c r="Z15" s="442"/>
      <c r="AA15" s="442"/>
      <c r="AB15" s="443"/>
      <c r="AC15" s="441"/>
      <c r="AD15" s="442"/>
      <c r="AE15" s="442"/>
      <c r="AF15" s="443"/>
      <c r="AG15" s="453"/>
      <c r="AH15" s="454"/>
      <c r="AI15" s="454"/>
      <c r="AJ15" s="455"/>
      <c r="AK15" s="447"/>
      <c r="AL15" s="448"/>
      <c r="AM15" s="448"/>
      <c r="AN15" s="449"/>
      <c r="AO15" s="467"/>
      <c r="AP15" s="468"/>
      <c r="AQ15" s="468"/>
      <c r="AR15" s="468"/>
      <c r="AS15" s="469"/>
      <c r="AT15" s="511"/>
      <c r="AU15" s="511"/>
      <c r="AV15" s="511"/>
      <c r="AW15" s="511"/>
      <c r="AX15" s="511"/>
      <c r="AY15" s="511"/>
      <c r="AZ15" s="511"/>
      <c r="BA15" s="511"/>
      <c r="BB15" s="512"/>
    </row>
    <row r="16" spans="1:55" s="26" customFormat="1" ht="13.5" customHeight="1">
      <c r="C16" s="27"/>
      <c r="D16" s="439" t="s">
        <v>204</v>
      </c>
      <c r="E16" s="439"/>
      <c r="F16" s="439"/>
      <c r="G16" s="439"/>
      <c r="H16" s="439"/>
      <c r="I16" s="439"/>
      <c r="J16" s="439"/>
      <c r="K16" s="439"/>
      <c r="L16" s="440"/>
      <c r="M16" s="441"/>
      <c r="N16" s="442"/>
      <c r="O16" s="442"/>
      <c r="P16" s="443"/>
      <c r="Q16" s="459"/>
      <c r="R16" s="460"/>
      <c r="S16" s="460"/>
      <c r="T16" s="460"/>
      <c r="U16" s="460"/>
      <c r="V16" s="460"/>
      <c r="W16" s="460"/>
      <c r="X16" s="461"/>
      <c r="Y16" s="441"/>
      <c r="Z16" s="442"/>
      <c r="AA16" s="442"/>
      <c r="AB16" s="443"/>
      <c r="AC16" s="462"/>
      <c r="AD16" s="463"/>
      <c r="AE16" s="463"/>
      <c r="AF16" s="464"/>
      <c r="AG16" s="453"/>
      <c r="AH16" s="454"/>
      <c r="AI16" s="454"/>
      <c r="AJ16" s="455"/>
      <c r="AK16" s="447"/>
      <c r="AL16" s="448"/>
      <c r="AM16" s="448"/>
      <c r="AN16" s="449"/>
      <c r="AO16" s="478"/>
      <c r="AP16" s="479"/>
      <c r="AQ16" s="479"/>
      <c r="AR16" s="479"/>
      <c r="AS16" s="479"/>
      <c r="AT16" s="479"/>
      <c r="AU16" s="479"/>
      <c r="AV16" s="479"/>
      <c r="AW16" s="479"/>
      <c r="AX16" s="479"/>
      <c r="AY16" s="479"/>
      <c r="AZ16" s="479"/>
      <c r="BA16" s="479"/>
      <c r="BB16" s="480"/>
    </row>
    <row r="17" spans="1:54" s="26" customFormat="1" ht="13.5" customHeight="1">
      <c r="C17" s="27"/>
      <c r="D17" s="439" t="s">
        <v>205</v>
      </c>
      <c r="E17" s="439"/>
      <c r="F17" s="439"/>
      <c r="G17" s="439"/>
      <c r="H17" s="439"/>
      <c r="I17" s="439"/>
      <c r="J17" s="439"/>
      <c r="K17" s="439"/>
      <c r="L17" s="440"/>
      <c r="M17" s="441"/>
      <c r="N17" s="442"/>
      <c r="O17" s="442"/>
      <c r="P17" s="443"/>
      <c r="Q17" s="459"/>
      <c r="R17" s="460"/>
      <c r="S17" s="460"/>
      <c r="T17" s="460"/>
      <c r="U17" s="460"/>
      <c r="V17" s="460"/>
      <c r="W17" s="460"/>
      <c r="X17" s="461"/>
      <c r="Y17" s="462"/>
      <c r="Z17" s="463"/>
      <c r="AA17" s="463"/>
      <c r="AB17" s="464"/>
      <c r="AC17" s="462"/>
      <c r="AD17" s="463"/>
      <c r="AE17" s="463"/>
      <c r="AF17" s="464"/>
      <c r="AG17" s="453"/>
      <c r="AH17" s="454"/>
      <c r="AI17" s="454"/>
      <c r="AJ17" s="455"/>
      <c r="AK17" s="447"/>
      <c r="AL17" s="448"/>
      <c r="AM17" s="448"/>
      <c r="AN17" s="449"/>
      <c r="AO17" s="467"/>
      <c r="AP17" s="468"/>
      <c r="AQ17" s="468"/>
      <c r="AR17" s="468"/>
      <c r="AS17" s="468"/>
      <c r="AT17" s="468"/>
      <c r="AU17" s="468"/>
      <c r="AV17" s="468"/>
      <c r="AW17" s="468"/>
      <c r="AX17" s="468"/>
      <c r="AY17" s="468"/>
      <c r="AZ17" s="468"/>
      <c r="BA17" s="468"/>
      <c r="BB17" s="481"/>
    </row>
    <row r="18" spans="1:54" s="26" customFormat="1" ht="13.5" customHeight="1">
      <c r="A18" s="26">
        <v>5</v>
      </c>
      <c r="C18" s="27"/>
      <c r="D18" s="439" t="str">
        <f>"　 　　"&amp;IF(ISNA(VLOOKUP(A18,入力シート!$B$52:$CV$56,20,FALSE)),"",VLOOKUP(A18,入力シート!$B$52:$CV$56,20,FALSE))&amp;" "&amp;IF(ISNA(VLOOKUP(A18,入力シート!$B$52:$CV$56,24,FALSE)),"",VLOOKUP(A18,入力シート!$B$52:$CV$56,24,FALSE))</f>
        <v xml:space="preserve">　 　　 </v>
      </c>
      <c r="E18" s="439"/>
      <c r="F18" s="439"/>
      <c r="G18" s="439"/>
      <c r="H18" s="439"/>
      <c r="I18" s="439"/>
      <c r="J18" s="439"/>
      <c r="K18" s="439"/>
      <c r="L18" s="440"/>
      <c r="M18" s="441">
        <f>IF(D18="","",IF(ISNA(VLOOKUP(A18,入力シート!$B$52:$CV$56,36,FALSE)+VLOOKUP(A18,入力シート!$B$52:$CV$56,52,FALSE)),"",(VLOOKUP(A18,入力シート!$B$52:$CV$56,36,FALSE)+VLOOKUP(A18,入力シート!$B$52:$CV$56,52,FALSE))))</f>
        <v>0</v>
      </c>
      <c r="N18" s="442"/>
      <c r="O18" s="442"/>
      <c r="P18" s="443"/>
      <c r="Q18" s="444" t="str">
        <f>IF(入力シート!$C52="","","備考欄・別添報告書参照")</f>
        <v/>
      </c>
      <c r="R18" s="445"/>
      <c r="S18" s="445"/>
      <c r="T18" s="445"/>
      <c r="U18" s="445"/>
      <c r="V18" s="445"/>
      <c r="W18" s="445"/>
      <c r="X18" s="446"/>
      <c r="Y18" s="441" t="str">
        <f>IF($M18="","",IFERROR(VLOOKUP(A18,入力シート!$B$52:$CV$56,40,FALSE)+VLOOKUP(A18,入力シート!$B$52:$CV$56,56,FALSE),""))</f>
        <v/>
      </c>
      <c r="Z18" s="442"/>
      <c r="AA18" s="442"/>
      <c r="AB18" s="443"/>
      <c r="AC18" s="441">
        <f>IF(D18="","",IFERROR(VLOOKUP(A18,入力シート!$B$52:$CV$56,32,FALSE)+VLOOKUP(A18,入力シート!$B$52:$CV$56,48,FALSE),""))</f>
        <v>0</v>
      </c>
      <c r="AD18" s="442"/>
      <c r="AE18" s="442"/>
      <c r="AF18" s="443"/>
      <c r="AG18" s="453"/>
      <c r="AH18" s="454"/>
      <c r="AI18" s="454"/>
      <c r="AJ18" s="455"/>
      <c r="AK18" s="447" t="str">
        <f>IF(VLOOKUP(A18,入力シート!$B$52:$CV$56,17,FALSE)="","",VLOOKUP(A18,入力シート!$B$52:$CV$56,17,FALSE))</f>
        <v/>
      </c>
      <c r="AL18" s="448"/>
      <c r="AM18" s="448"/>
      <c r="AN18" s="449"/>
      <c r="AO18" s="436" t="str">
        <f>IF($M18="","","旅費")</f>
        <v>旅費</v>
      </c>
      <c r="AP18" s="437"/>
      <c r="AQ18" s="437"/>
      <c r="AR18" s="465">
        <f>IF($M18="","",IF(ISNA(VLOOKUP(A18,入力シート!$B$52:$CV$56,36,FALSE)),"",VLOOKUP(A18,入力シート!$B$52:$CV$56,36,FALSE))-IF(ISNA(VLOOKUP(A18,入力シート!$B$52:$CV$56,32,FALSE)),"",VLOOKUP(A18,入力シート!$B$52:$CV$56,32,FALSE)))</f>
        <v>0</v>
      </c>
      <c r="AS18" s="465"/>
      <c r="AT18" s="465"/>
      <c r="AU18" s="465"/>
      <c r="AV18" s="437" t="s">
        <v>206</v>
      </c>
      <c r="AW18" s="437"/>
      <c r="AX18" s="437"/>
      <c r="AY18" s="465" t="str">
        <f>IF($M18="","",IF(ISNA(VLOOKUP(A18,入力シート!$B$52:$CV$56,56,FALSE)),"",VLOOKUP(A18,入力シート!$B$52:$CV$56,56,FALSE)))</f>
        <v/>
      </c>
      <c r="AZ18" s="465"/>
      <c r="BA18" s="465"/>
      <c r="BB18" s="466"/>
    </row>
    <row r="19" spans="1:54" s="26" customFormat="1" ht="13.5" customHeight="1">
      <c r="A19" s="26">
        <v>6</v>
      </c>
      <c r="C19" s="27"/>
      <c r="D19" s="439" t="str">
        <f>"　 　　"&amp;IF(ISNA(VLOOKUP(A19,入力シート!$B$52:$CV$56,20,FALSE)),"",VLOOKUP(A19,入力シート!$B$52:$CV$56,20,FALSE))&amp;" "&amp;IF(ISNA(VLOOKUP(A19,入力シート!$B$52:$CV$56,24,FALSE)),"",VLOOKUP(A19,入力シート!$B$52:$CV$56,24,FALSE))</f>
        <v xml:space="preserve">　 　　 </v>
      </c>
      <c r="E19" s="439"/>
      <c r="F19" s="439"/>
      <c r="G19" s="439"/>
      <c r="H19" s="439"/>
      <c r="I19" s="439"/>
      <c r="J19" s="439"/>
      <c r="K19" s="439"/>
      <c r="L19" s="440"/>
      <c r="M19" s="441">
        <f>IF(D19="","",IF(ISNA(VLOOKUP(A19,入力シート!$B$52:$CV$56,36,FALSE)+VLOOKUP(A19,入力シート!$B$52:$CV$56,52,FALSE)),"",(VLOOKUP(A19,入力シート!$B$52:$CV$56,36,FALSE)+VLOOKUP(A19,入力シート!$B$52:$CV$56,52,FALSE))))</f>
        <v>0</v>
      </c>
      <c r="N19" s="442"/>
      <c r="O19" s="442"/>
      <c r="P19" s="443"/>
      <c r="Q19" s="444" t="str">
        <f>IF(入力シート!$C53="","","備考欄・別添報告書参照")</f>
        <v/>
      </c>
      <c r="R19" s="445"/>
      <c r="S19" s="445"/>
      <c r="T19" s="445"/>
      <c r="U19" s="445"/>
      <c r="V19" s="445"/>
      <c r="W19" s="445"/>
      <c r="X19" s="446"/>
      <c r="Y19" s="441" t="str">
        <f>IF($M19="","",IFERROR(VLOOKUP(A19,入力シート!$B$52:$CV$56,40,FALSE)+VLOOKUP(A19,入力シート!$B$52:$CV$56,56,FALSE),""))</f>
        <v/>
      </c>
      <c r="Z19" s="442"/>
      <c r="AA19" s="442"/>
      <c r="AB19" s="443"/>
      <c r="AC19" s="441">
        <f>IF(D19="","",IFERROR(VLOOKUP(A19,入力シート!$B$52:$CV$56,32,FALSE)+VLOOKUP(A19,入力シート!$B$52:$CV$56,48,FALSE),""))</f>
        <v>0</v>
      </c>
      <c r="AD19" s="442"/>
      <c r="AE19" s="442"/>
      <c r="AF19" s="443"/>
      <c r="AG19" s="453"/>
      <c r="AH19" s="454"/>
      <c r="AI19" s="454"/>
      <c r="AJ19" s="455"/>
      <c r="AK19" s="447" t="str">
        <f>IF(VLOOKUP(A19,入力シート!$B$52:$CV$56,17,FALSE)="","",VLOOKUP(A19,入力シート!$B$52:$CV$56,17,FALSE))</f>
        <v/>
      </c>
      <c r="AL19" s="448"/>
      <c r="AM19" s="448"/>
      <c r="AN19" s="449"/>
      <c r="AO19" s="436" t="str">
        <f>IF($M19="","","旅費")</f>
        <v>旅費</v>
      </c>
      <c r="AP19" s="437"/>
      <c r="AQ19" s="437"/>
      <c r="AR19" s="465">
        <f>IF($M19="","",IF(ISNA(VLOOKUP(A19,入力シート!$B$52:$CV$56,36,FALSE)),"",VLOOKUP(A19,入力シート!$B$52:$CV$56,36,FALSE))-IF(ISNA(VLOOKUP(A19,入力シート!$B$52:$CV$56,32,FALSE)),"",VLOOKUP(A19,入力シート!$B$52:$CV$56,32,FALSE)))</f>
        <v>0</v>
      </c>
      <c r="AS19" s="465"/>
      <c r="AT19" s="465"/>
      <c r="AU19" s="465"/>
      <c r="AV19" s="437" t="s">
        <v>206</v>
      </c>
      <c r="AW19" s="437"/>
      <c r="AX19" s="437"/>
      <c r="AY19" s="465" t="str">
        <f>IF($M19="","",IF(ISNA(VLOOKUP(A19,入力シート!$B$52:$CV$56,56,FALSE)),"",VLOOKUP(A19,入力シート!$B$52:$CV$56,56,FALSE)))</f>
        <v/>
      </c>
      <c r="AZ19" s="465"/>
      <c r="BA19" s="465"/>
      <c r="BB19" s="466"/>
    </row>
    <row r="20" spans="1:54" s="26" customFormat="1" ht="13.5" customHeight="1">
      <c r="A20" s="26">
        <v>7</v>
      </c>
      <c r="C20" s="27"/>
      <c r="D20" s="439" t="str">
        <f>"　 　　"&amp;IF(ISNA(VLOOKUP(A20,入力シート!$B$52:$CV$56,20,FALSE)),"",VLOOKUP(A20,入力シート!$B$52:$CV$56,20,FALSE))&amp;" "&amp;IF(ISNA(VLOOKUP(A20,入力シート!$B$52:$CV$56,24,FALSE)),"",VLOOKUP(A20,入力シート!$B$52:$CV$56,24,FALSE))</f>
        <v xml:space="preserve">　 　　 </v>
      </c>
      <c r="E20" s="439"/>
      <c r="F20" s="439"/>
      <c r="G20" s="439"/>
      <c r="H20" s="439"/>
      <c r="I20" s="439"/>
      <c r="J20" s="439"/>
      <c r="K20" s="439"/>
      <c r="L20" s="440"/>
      <c r="M20" s="441">
        <f>IF(D20="","",IF(ISNA(VLOOKUP(A20,入力シート!$B$52:$CV$56,36,FALSE)+VLOOKUP(A20,入力シート!$B$52:$CV$56,52,FALSE)),"",(VLOOKUP(A20,入力シート!$B$52:$CV$56,36,FALSE)+VLOOKUP(A20,入力シート!$B$52:$CV$56,52,FALSE))))</f>
        <v>0</v>
      </c>
      <c r="N20" s="442"/>
      <c r="O20" s="442"/>
      <c r="P20" s="443"/>
      <c r="Q20" s="444" t="str">
        <f>IF(入力シート!$C54="","","備考欄・別添報告書参照")</f>
        <v/>
      </c>
      <c r="R20" s="445"/>
      <c r="S20" s="445"/>
      <c r="T20" s="445"/>
      <c r="U20" s="445"/>
      <c r="V20" s="445"/>
      <c r="W20" s="445"/>
      <c r="X20" s="446"/>
      <c r="Y20" s="441" t="str">
        <f>IF($M20="","",IFERROR(VLOOKUP(A20,入力シート!$B$52:$CV$56,40,FALSE)+VLOOKUP(A20,入力シート!$B$52:$CV$56,56,FALSE),""))</f>
        <v/>
      </c>
      <c r="Z20" s="442"/>
      <c r="AA20" s="442"/>
      <c r="AB20" s="443"/>
      <c r="AC20" s="441">
        <f>IF(D20="","",IFERROR(VLOOKUP(A20,入力シート!$B$52:$CV$56,32,FALSE)+VLOOKUP(A20,入力シート!$B$52:$CV$56,48,FALSE),""))</f>
        <v>0</v>
      </c>
      <c r="AD20" s="442"/>
      <c r="AE20" s="442"/>
      <c r="AF20" s="443"/>
      <c r="AG20" s="453"/>
      <c r="AH20" s="454"/>
      <c r="AI20" s="454"/>
      <c r="AJ20" s="455"/>
      <c r="AK20" s="447" t="str">
        <f>IF(VLOOKUP(A20,入力シート!$B$52:$CV$56,17,FALSE)="","",VLOOKUP(A20,入力シート!$B$52:$CV$56,17,FALSE))</f>
        <v/>
      </c>
      <c r="AL20" s="448"/>
      <c r="AM20" s="448"/>
      <c r="AN20" s="449"/>
      <c r="AO20" s="436" t="str">
        <f t="shared" ref="AO20:AO22" si="0">IF($M20="","","旅費")</f>
        <v>旅費</v>
      </c>
      <c r="AP20" s="437"/>
      <c r="AQ20" s="437"/>
      <c r="AR20" s="465">
        <f>IF($M20="","",IF(ISNA(VLOOKUP(A20,入力シート!$B$52:$CV$56,36,FALSE)),"",VLOOKUP(A20,入力シート!$B$52:$CV$56,36,FALSE))-IF(ISNA(VLOOKUP(A20,入力シート!$B$52:$CV$56,32,FALSE)),"",VLOOKUP(A20,入力シート!$B$52:$CV$56,32,FALSE)))</f>
        <v>0</v>
      </c>
      <c r="AS20" s="465"/>
      <c r="AT20" s="465"/>
      <c r="AU20" s="465"/>
      <c r="AV20" s="437" t="s">
        <v>206</v>
      </c>
      <c r="AW20" s="437"/>
      <c r="AX20" s="437"/>
      <c r="AY20" s="465" t="str">
        <f>IF($M20="","",IF(ISNA(VLOOKUP(A20,入力シート!$B$52:$CV$56,56,FALSE)),"",VLOOKUP(A20,入力シート!$B$52:$CV$56,56,FALSE)))</f>
        <v/>
      </c>
      <c r="AZ20" s="465"/>
      <c r="BA20" s="465"/>
      <c r="BB20" s="466"/>
    </row>
    <row r="21" spans="1:54" s="26" customFormat="1" ht="13.5" customHeight="1">
      <c r="A21" s="26">
        <v>8</v>
      </c>
      <c r="C21" s="27"/>
      <c r="D21" s="439" t="str">
        <f>"　 　　"&amp;IF(ISNA(VLOOKUP(A21,入力シート!$B$52:$CV$56,20,FALSE)),"",VLOOKUP(A21,入力シート!$B$52:$CV$56,20,FALSE))&amp;" "&amp;IF(ISNA(VLOOKUP(A21,入力シート!$B$52:$CV$56,24,FALSE)),"",VLOOKUP(A21,入力シート!$B$52:$CV$56,24,FALSE))</f>
        <v xml:space="preserve">　 　　 </v>
      </c>
      <c r="E21" s="439"/>
      <c r="F21" s="439"/>
      <c r="G21" s="439"/>
      <c r="H21" s="439"/>
      <c r="I21" s="439"/>
      <c r="J21" s="439"/>
      <c r="K21" s="439"/>
      <c r="L21" s="440"/>
      <c r="M21" s="441">
        <f>IF(D21="","",IF(ISNA(VLOOKUP(A21,入力シート!$B$52:$CV$56,36,FALSE)+VLOOKUP(A21,入力シート!$B$52:$CV$56,52,FALSE)),"",(VLOOKUP(A21,入力シート!$B$52:$CV$56,36,FALSE)+VLOOKUP(A21,入力シート!$B$52:$CV$56,52,FALSE))))</f>
        <v>0</v>
      </c>
      <c r="N21" s="442"/>
      <c r="O21" s="442"/>
      <c r="P21" s="443"/>
      <c r="Q21" s="444" t="str">
        <f>IF(入力シート!$C55="","","備考欄・別添報告書参照")</f>
        <v/>
      </c>
      <c r="R21" s="445"/>
      <c r="S21" s="445"/>
      <c r="T21" s="445"/>
      <c r="U21" s="445"/>
      <c r="V21" s="445"/>
      <c r="W21" s="445"/>
      <c r="X21" s="446"/>
      <c r="Y21" s="441" t="str">
        <f>IF($M21="","",IFERROR(VLOOKUP(A21,入力シート!$B$52:$CV$56,40,FALSE)+VLOOKUP(A21,入力シート!$B$52:$CV$56,56,FALSE),""))</f>
        <v/>
      </c>
      <c r="Z21" s="442"/>
      <c r="AA21" s="442"/>
      <c r="AB21" s="443"/>
      <c r="AC21" s="441">
        <f>IF(D21="","",IFERROR(VLOOKUP(A21,入力シート!$B$52:$CV$56,32,FALSE)+VLOOKUP(A21,入力シート!$B$52:$CV$56,48,FALSE),""))</f>
        <v>0</v>
      </c>
      <c r="AD21" s="442"/>
      <c r="AE21" s="442"/>
      <c r="AF21" s="443"/>
      <c r="AG21" s="453"/>
      <c r="AH21" s="454"/>
      <c r="AI21" s="454"/>
      <c r="AJ21" s="455"/>
      <c r="AK21" s="447" t="str">
        <f>IF(VLOOKUP(A21,入力シート!$B$52:$CV$56,17,FALSE)="","",VLOOKUP(A21,入力シート!$B$52:$CV$56,17,FALSE))</f>
        <v/>
      </c>
      <c r="AL21" s="448"/>
      <c r="AM21" s="448"/>
      <c r="AN21" s="449"/>
      <c r="AO21" s="436" t="str">
        <f t="shared" si="0"/>
        <v>旅費</v>
      </c>
      <c r="AP21" s="437"/>
      <c r="AQ21" s="437"/>
      <c r="AR21" s="465">
        <f>IF($M21="","",IF(ISNA(VLOOKUP(A21,入力シート!$B$52:$CV$56,36,FALSE)),"",VLOOKUP(A21,入力シート!$B$52:$CV$56,36,FALSE))-IF(ISNA(VLOOKUP(A21,入力シート!$B$52:$CV$56,32,FALSE)),"",VLOOKUP(A21,入力シート!$B$52:$CV$56,32,FALSE)))</f>
        <v>0</v>
      </c>
      <c r="AS21" s="465"/>
      <c r="AT21" s="465"/>
      <c r="AU21" s="465"/>
      <c r="AV21" s="437" t="s">
        <v>206</v>
      </c>
      <c r="AW21" s="437"/>
      <c r="AX21" s="437"/>
      <c r="AY21" s="465" t="str">
        <f>IF($M21="","",IF(ISNA(VLOOKUP(A21,入力シート!$B$52:$CV$56,56,FALSE)),"",VLOOKUP(A21,入力シート!$B$52:$CV$56,56,FALSE)))</f>
        <v/>
      </c>
      <c r="AZ21" s="465"/>
      <c r="BA21" s="465"/>
      <c r="BB21" s="466"/>
    </row>
    <row r="22" spans="1:54" s="26" customFormat="1" ht="13.5" customHeight="1">
      <c r="A22" s="26">
        <v>9</v>
      </c>
      <c r="C22" s="27"/>
      <c r="D22" s="439" t="str">
        <f>"　 　　"&amp;IF(ISNA(VLOOKUP(A22,入力シート!$B$52:$CV$56,20,FALSE)),"",VLOOKUP(A22,入力シート!$B$52:$CV$56,20,FALSE))&amp;" "&amp;IF(ISNA(VLOOKUP(A22,入力シート!$B$52:$CV$56,24,FALSE)),"",VLOOKUP(A22,入力シート!$B$52:$CV$56,24,FALSE))</f>
        <v xml:space="preserve">　 　　 </v>
      </c>
      <c r="E22" s="439"/>
      <c r="F22" s="439"/>
      <c r="G22" s="439"/>
      <c r="H22" s="439"/>
      <c r="I22" s="439"/>
      <c r="J22" s="439"/>
      <c r="K22" s="439"/>
      <c r="L22" s="440"/>
      <c r="M22" s="441">
        <f>IF(D22="","",IF(ISNA(VLOOKUP(A22,入力シート!$B$52:$CV$56,36,FALSE)+VLOOKUP(A22,入力シート!$B$52:$CV$56,52,FALSE)),"",(VLOOKUP(A22,入力シート!$B$52:$CV$56,36,FALSE)+VLOOKUP(A22,入力シート!$B$52:$CV$56,52,FALSE))))</f>
        <v>0</v>
      </c>
      <c r="N22" s="442"/>
      <c r="O22" s="442"/>
      <c r="P22" s="443"/>
      <c r="Q22" s="444" t="str">
        <f>IF(入力シート!$C56="","","備考欄・別添報告書参照")</f>
        <v/>
      </c>
      <c r="R22" s="445"/>
      <c r="S22" s="445"/>
      <c r="T22" s="445"/>
      <c r="U22" s="445"/>
      <c r="V22" s="445"/>
      <c r="W22" s="445"/>
      <c r="X22" s="446"/>
      <c r="Y22" s="441" t="str">
        <f>IF($M22="","",IFERROR(VLOOKUP(A22,入力シート!$B$52:$CV$56,40,FALSE)+VLOOKUP(A22,入力シート!$B$52:$CV$56,56,FALSE),""))</f>
        <v/>
      </c>
      <c r="Z22" s="442"/>
      <c r="AA22" s="442"/>
      <c r="AB22" s="443"/>
      <c r="AC22" s="441">
        <f>IF(D22="","",IFERROR(VLOOKUP(A22,入力シート!$B$52:$CV$56,32,FALSE)+VLOOKUP(A22,入力シート!$B$52:$CV$56,48,FALSE),""))</f>
        <v>0</v>
      </c>
      <c r="AD22" s="442"/>
      <c r="AE22" s="442"/>
      <c r="AF22" s="443"/>
      <c r="AG22" s="453"/>
      <c r="AH22" s="454"/>
      <c r="AI22" s="454"/>
      <c r="AJ22" s="455"/>
      <c r="AK22" s="447" t="str">
        <f>IF(VLOOKUP(A22,入力シート!$B$52:$CV$56,17,FALSE)="","",VLOOKUP(A22,入力シート!$B$52:$CV$56,17,FALSE))</f>
        <v/>
      </c>
      <c r="AL22" s="448"/>
      <c r="AM22" s="448"/>
      <c r="AN22" s="449"/>
      <c r="AO22" s="436" t="str">
        <f t="shared" si="0"/>
        <v>旅費</v>
      </c>
      <c r="AP22" s="437"/>
      <c r="AQ22" s="437"/>
      <c r="AR22" s="465">
        <f>IF($M22="","",IF(ISNA(VLOOKUP(A22,入力シート!$B$52:$CV$56,36,FALSE)),"",VLOOKUP(A22,入力シート!$B$52:$CV$56,36,FALSE))-IF(ISNA(VLOOKUP(A22,入力シート!$B$52:$CV$56,32,FALSE)),"",VLOOKUP(A22,入力シート!$B$52:$CV$56,32,FALSE)))</f>
        <v>0</v>
      </c>
      <c r="AS22" s="465"/>
      <c r="AT22" s="465"/>
      <c r="AU22" s="465"/>
      <c r="AV22" s="437" t="s">
        <v>206</v>
      </c>
      <c r="AW22" s="437"/>
      <c r="AX22" s="437"/>
      <c r="AY22" s="465" t="str">
        <f>IF($M22="","",IF(ISNA(VLOOKUP(A22,入力シート!$B$52:$CV$56,56,FALSE)),"",VLOOKUP(A22,入力シート!$B$52:$CV$56,56,FALSE)))</f>
        <v/>
      </c>
      <c r="AZ22" s="465"/>
      <c r="BA22" s="465"/>
      <c r="BB22" s="466"/>
    </row>
    <row r="23" spans="1:54" s="26" customFormat="1" ht="13.5" customHeight="1">
      <c r="C23" s="27"/>
      <c r="D23" s="439"/>
      <c r="E23" s="439"/>
      <c r="F23" s="439"/>
      <c r="G23" s="439"/>
      <c r="H23" s="439"/>
      <c r="I23" s="439"/>
      <c r="J23" s="439"/>
      <c r="K23" s="439"/>
      <c r="L23" s="440"/>
      <c r="M23" s="441"/>
      <c r="N23" s="442"/>
      <c r="O23" s="442"/>
      <c r="P23" s="443"/>
      <c r="Q23" s="508"/>
      <c r="R23" s="509"/>
      <c r="S23" s="509"/>
      <c r="T23" s="509"/>
      <c r="U23" s="509"/>
      <c r="V23" s="509"/>
      <c r="W23" s="509"/>
      <c r="X23" s="510"/>
      <c r="Y23" s="515"/>
      <c r="Z23" s="516"/>
      <c r="AA23" s="516"/>
      <c r="AB23" s="517"/>
      <c r="AC23" s="508"/>
      <c r="AD23" s="509"/>
      <c r="AE23" s="509"/>
      <c r="AF23" s="48"/>
      <c r="AG23" s="453"/>
      <c r="AH23" s="454"/>
      <c r="AI23" s="454"/>
      <c r="AJ23" s="455"/>
      <c r="AK23" s="447"/>
      <c r="AL23" s="448"/>
      <c r="AM23" s="448"/>
      <c r="AN23" s="449"/>
      <c r="AO23" s="436"/>
      <c r="AP23" s="437"/>
      <c r="AQ23" s="437"/>
      <c r="AR23" s="437"/>
      <c r="AS23" s="437"/>
      <c r="AT23" s="437"/>
      <c r="AU23" s="437"/>
      <c r="AV23" s="437"/>
      <c r="AW23" s="437"/>
      <c r="AX23" s="437"/>
      <c r="AY23" s="437"/>
      <c r="AZ23" s="437"/>
      <c r="BA23" s="437"/>
      <c r="BB23" s="438"/>
    </row>
    <row r="24" spans="1:54" s="26" customFormat="1" ht="13.5" customHeight="1">
      <c r="C24" s="27"/>
      <c r="D24" s="439" t="s">
        <v>207</v>
      </c>
      <c r="E24" s="439"/>
      <c r="F24" s="439"/>
      <c r="G24" s="439"/>
      <c r="H24" s="439"/>
      <c r="I24" s="439"/>
      <c r="J24" s="439"/>
      <c r="K24" s="439"/>
      <c r="L24" s="440"/>
      <c r="M24" s="441"/>
      <c r="N24" s="442"/>
      <c r="O24" s="442"/>
      <c r="P24" s="443"/>
      <c r="Q24" s="459"/>
      <c r="R24" s="460"/>
      <c r="S24" s="460"/>
      <c r="T24" s="460"/>
      <c r="U24" s="460"/>
      <c r="V24" s="460"/>
      <c r="W24" s="460"/>
      <c r="X24" s="461"/>
      <c r="Y24" s="462"/>
      <c r="Z24" s="463"/>
      <c r="AA24" s="463"/>
      <c r="AB24" s="464"/>
      <c r="AC24" s="462"/>
      <c r="AD24" s="463"/>
      <c r="AE24" s="463"/>
      <c r="AF24" s="464"/>
      <c r="AG24" s="453"/>
      <c r="AH24" s="454"/>
      <c r="AI24" s="454"/>
      <c r="AJ24" s="455"/>
      <c r="AK24" s="447"/>
      <c r="AL24" s="448"/>
      <c r="AM24" s="448"/>
      <c r="AN24" s="449"/>
      <c r="AO24" s="436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8"/>
    </row>
    <row r="25" spans="1:54" s="26" customFormat="1" ht="13.5" customHeight="1">
      <c r="A25" s="26">
        <v>5</v>
      </c>
      <c r="C25" s="27"/>
      <c r="D25" s="439" t="str">
        <f>"　 　　"&amp;IF(VLOOKUP(A25,入力シート!$B$52:$CV$56,72,FALSE)="","","会議費")</f>
        <v>　 　　会議費</v>
      </c>
      <c r="E25" s="439"/>
      <c r="F25" s="439"/>
      <c r="G25" s="439"/>
      <c r="H25" s="439"/>
      <c r="I25" s="439"/>
      <c r="J25" s="439"/>
      <c r="K25" s="439"/>
      <c r="L25" s="440"/>
      <c r="M25" s="441">
        <f>IF(D25="","",IF(ISNA(VLOOKUP(A25,入力シート!$B$52:$CV$56,72,FALSE)),"",VLOOKUP(A25,入力シート!$B$52:$CV$56,72,FALSE)))</f>
        <v>0</v>
      </c>
      <c r="N25" s="442"/>
      <c r="O25" s="442"/>
      <c r="P25" s="443"/>
      <c r="Q25" s="444" t="str">
        <f>IF($M25=0,"","備考欄・別添報告書参照")</f>
        <v/>
      </c>
      <c r="R25" s="445"/>
      <c r="S25" s="445"/>
      <c r="T25" s="445"/>
      <c r="U25" s="445"/>
      <c r="V25" s="445"/>
      <c r="W25" s="445"/>
      <c r="X25" s="446"/>
      <c r="Y25" s="441">
        <f>IF(D25="","",IF(ISNA(VLOOKUP(A25,入力シート!$B$52:$CV$56,76,FALSE)),"",VLOOKUP(A25,入力シート!$B$52:$CV$56,76,FALSE)))</f>
        <v>0</v>
      </c>
      <c r="Z25" s="442"/>
      <c r="AA25" s="442"/>
      <c r="AB25" s="443"/>
      <c r="AC25" s="441">
        <f>IF($M25="","",IF(ISNA(VLOOKUP($A25,入力シート!$B$52:$CV$56,80,FALSE)),"",VLOOKUP($A25,入力シート!$B$52:$CV$56,80,FALSE)))</f>
        <v>0</v>
      </c>
      <c r="AD25" s="442"/>
      <c r="AE25" s="442"/>
      <c r="AF25" s="443"/>
      <c r="AG25" s="453"/>
      <c r="AH25" s="454"/>
      <c r="AI25" s="454"/>
      <c r="AJ25" s="455"/>
      <c r="AK25" s="447" t="str">
        <f>IF(VLOOKUP(A25,入力シート!$B$52:$CV$56,17,FALSE)="","",VLOOKUP(A25,入力シート!$B$52:$CV$56,17,FALSE))</f>
        <v/>
      </c>
      <c r="AL25" s="448"/>
      <c r="AM25" s="448"/>
      <c r="AN25" s="449"/>
      <c r="AO25" s="436"/>
      <c r="AP25" s="437"/>
      <c r="AQ25" s="437"/>
      <c r="AR25" s="437"/>
      <c r="AS25" s="437"/>
      <c r="AT25" s="28"/>
      <c r="AU25" s="28"/>
      <c r="AV25" s="28"/>
      <c r="AW25" s="28"/>
      <c r="AX25" s="28"/>
      <c r="AY25" s="28"/>
      <c r="AZ25" s="28"/>
      <c r="BA25" s="28"/>
      <c r="BB25" s="29"/>
    </row>
    <row r="26" spans="1:54" s="26" customFormat="1" ht="13.5" customHeight="1">
      <c r="A26" s="26">
        <v>6</v>
      </c>
      <c r="C26" s="27"/>
      <c r="D26" s="439" t="str">
        <f>"　 　　"&amp;IF(VLOOKUP(A26,入力シート!$B$52:$CV$56,72,FALSE)="","","会議費")</f>
        <v>　 　　会議費</v>
      </c>
      <c r="E26" s="439"/>
      <c r="F26" s="439"/>
      <c r="G26" s="439"/>
      <c r="H26" s="439"/>
      <c r="I26" s="439"/>
      <c r="J26" s="439"/>
      <c r="K26" s="439"/>
      <c r="L26" s="440"/>
      <c r="M26" s="441">
        <f>IF(D26="","",IF(ISNA(VLOOKUP(A26,入力シート!$B$52:$CV$56,72,FALSE)),"",VLOOKUP(A26,入力シート!$B$52:$CV$56,72,FALSE)))</f>
        <v>0</v>
      </c>
      <c r="N26" s="442"/>
      <c r="O26" s="442"/>
      <c r="P26" s="443"/>
      <c r="Q26" s="444" t="str">
        <f t="shared" ref="Q26:Q29" si="1">IF($M26=0,"","備考欄・別添報告書参照")</f>
        <v/>
      </c>
      <c r="R26" s="445"/>
      <c r="S26" s="445"/>
      <c r="T26" s="445"/>
      <c r="U26" s="445"/>
      <c r="V26" s="445"/>
      <c r="W26" s="445"/>
      <c r="X26" s="446"/>
      <c r="Y26" s="441">
        <f>IF(D26="","",IF(ISNA(VLOOKUP(A26,入力シート!$B$52:$CV$56,76,FALSE)),"",VLOOKUP(A26,入力シート!$B$52:$CV$56,76,FALSE)))</f>
        <v>0</v>
      </c>
      <c r="Z26" s="442"/>
      <c r="AA26" s="442"/>
      <c r="AB26" s="443"/>
      <c r="AC26" s="441">
        <f>IF($M26="","",IF(ISNA(VLOOKUP($A26,入力シート!$B$52:$CV$56,80,FALSE)),"",VLOOKUP($A26,入力シート!$B$52:$CV$56,80,FALSE)))</f>
        <v>0</v>
      </c>
      <c r="AD26" s="442"/>
      <c r="AE26" s="442"/>
      <c r="AF26" s="443"/>
      <c r="AG26" s="453"/>
      <c r="AH26" s="454"/>
      <c r="AI26" s="454"/>
      <c r="AJ26" s="455"/>
      <c r="AK26" s="447" t="str">
        <f>IF(VLOOKUP(A26,入力シート!$B$52:$CV$56,17,FALSE)="","",VLOOKUP(A26,入力シート!$B$52:$CV$56,17,FALSE))</f>
        <v/>
      </c>
      <c r="AL26" s="448"/>
      <c r="AM26" s="448"/>
      <c r="AN26" s="449"/>
      <c r="AO26" s="436"/>
      <c r="AP26" s="437"/>
      <c r="AQ26" s="437"/>
      <c r="AR26" s="437"/>
      <c r="AS26" s="437"/>
      <c r="AT26" s="28"/>
      <c r="AU26" s="28"/>
      <c r="AV26" s="28"/>
      <c r="AW26" s="28"/>
      <c r="AX26" s="28"/>
      <c r="AY26" s="28"/>
      <c r="AZ26" s="28"/>
      <c r="BA26" s="28"/>
      <c r="BB26" s="29"/>
    </row>
    <row r="27" spans="1:54" s="26" customFormat="1" ht="13.5" customHeight="1">
      <c r="A27" s="26">
        <v>7</v>
      </c>
      <c r="C27" s="27"/>
      <c r="D27" s="439" t="str">
        <f>"　 　　"&amp;IF(VLOOKUP(A27,入力シート!$B$52:$CV$56,72,FALSE)="","","会議費")</f>
        <v>　 　　会議費</v>
      </c>
      <c r="E27" s="439"/>
      <c r="F27" s="439"/>
      <c r="G27" s="439"/>
      <c r="H27" s="439"/>
      <c r="I27" s="439"/>
      <c r="J27" s="439"/>
      <c r="K27" s="439"/>
      <c r="L27" s="440"/>
      <c r="M27" s="441">
        <f>IF(D27="","",IF(ISNA(VLOOKUP(A27,入力シート!$B$52:$CV$56,72,FALSE)),"",VLOOKUP(A27,入力シート!$B$52:$CV$56,72,FALSE)))</f>
        <v>0</v>
      </c>
      <c r="N27" s="442"/>
      <c r="O27" s="442"/>
      <c r="P27" s="443"/>
      <c r="Q27" s="444" t="str">
        <f t="shared" si="1"/>
        <v/>
      </c>
      <c r="R27" s="445"/>
      <c r="S27" s="445"/>
      <c r="T27" s="445"/>
      <c r="U27" s="445"/>
      <c r="V27" s="445"/>
      <c r="W27" s="445"/>
      <c r="X27" s="446"/>
      <c r="Y27" s="441">
        <f>IF(D27="","",IF(ISNA(VLOOKUP(A27,入力シート!$B$52:$CV$56,76,FALSE)),"",VLOOKUP(A27,入力シート!$B$52:$CV$56,76,FALSE)))</f>
        <v>0</v>
      </c>
      <c r="Z27" s="442"/>
      <c r="AA27" s="442"/>
      <c r="AB27" s="443"/>
      <c r="AC27" s="441">
        <f>IF($M27="","",IF(ISNA(VLOOKUP($A27,入力シート!$B$52:$CV$56,80,FALSE)),"",VLOOKUP($A27,入力シート!$B$52:$CV$56,80,FALSE)))</f>
        <v>0</v>
      </c>
      <c r="AD27" s="442"/>
      <c r="AE27" s="442"/>
      <c r="AF27" s="443"/>
      <c r="AG27" s="453"/>
      <c r="AH27" s="454"/>
      <c r="AI27" s="454"/>
      <c r="AJ27" s="455"/>
      <c r="AK27" s="447" t="str">
        <f>IF(VLOOKUP(A27,入力シート!$B$52:$CV$56,17,FALSE)="","",VLOOKUP(A27,入力シート!$B$52:$CV$56,17,FALSE))</f>
        <v/>
      </c>
      <c r="AL27" s="448"/>
      <c r="AM27" s="448"/>
      <c r="AN27" s="449"/>
      <c r="AO27" s="436"/>
      <c r="AP27" s="437"/>
      <c r="AQ27" s="437"/>
      <c r="AR27" s="437"/>
      <c r="AS27" s="437"/>
      <c r="AT27" s="28"/>
      <c r="AU27" s="28"/>
      <c r="AV27" s="28"/>
      <c r="AW27" s="28"/>
      <c r="AX27" s="28"/>
      <c r="AY27" s="28"/>
      <c r="AZ27" s="28"/>
      <c r="BA27" s="28"/>
      <c r="BB27" s="29"/>
    </row>
    <row r="28" spans="1:54" s="26" customFormat="1" ht="13.5" customHeight="1">
      <c r="A28" s="26">
        <v>8</v>
      </c>
      <c r="C28" s="27"/>
      <c r="D28" s="439" t="str">
        <f>"　 　　"&amp;IF(VLOOKUP(A28,入力シート!$B$52:$CV$56,72,FALSE)="","","会議費")</f>
        <v>　 　　会議費</v>
      </c>
      <c r="E28" s="439"/>
      <c r="F28" s="439"/>
      <c r="G28" s="439"/>
      <c r="H28" s="439"/>
      <c r="I28" s="439"/>
      <c r="J28" s="439"/>
      <c r="K28" s="439"/>
      <c r="L28" s="440"/>
      <c r="M28" s="441">
        <f>IF(D28="","",IF(ISNA(VLOOKUP(A28,入力シート!$B$52:$CV$56,72,FALSE)),"",VLOOKUP(A28,入力シート!$B$52:$CV$56,72,FALSE)))</f>
        <v>0</v>
      </c>
      <c r="N28" s="442"/>
      <c r="O28" s="442"/>
      <c r="P28" s="443"/>
      <c r="Q28" s="444" t="str">
        <f t="shared" si="1"/>
        <v/>
      </c>
      <c r="R28" s="445"/>
      <c r="S28" s="445"/>
      <c r="T28" s="445"/>
      <c r="U28" s="445"/>
      <c r="V28" s="445"/>
      <c r="W28" s="445"/>
      <c r="X28" s="446"/>
      <c r="Y28" s="441">
        <f>IF(D28="","",IF(ISNA(VLOOKUP(A28,入力シート!$B$52:$CV$56,76,FALSE)),"",VLOOKUP(A28,入力シート!$B$52:$CV$56,76,FALSE)))</f>
        <v>0</v>
      </c>
      <c r="Z28" s="442"/>
      <c r="AA28" s="442"/>
      <c r="AB28" s="443"/>
      <c r="AC28" s="441">
        <f>IF($M28="","",IF(ISNA(VLOOKUP($A28,入力シート!$B$52:$CV$56,80,FALSE)),"",VLOOKUP($A28,入力シート!$B$52:$CV$56,80,FALSE)))</f>
        <v>0</v>
      </c>
      <c r="AD28" s="442"/>
      <c r="AE28" s="442"/>
      <c r="AF28" s="443"/>
      <c r="AG28" s="453"/>
      <c r="AH28" s="454"/>
      <c r="AI28" s="454"/>
      <c r="AJ28" s="455"/>
      <c r="AK28" s="447" t="str">
        <f>IF(VLOOKUP(A28,入力シート!$B$52:$CV$56,17,FALSE)="","",VLOOKUP(A28,入力シート!$B$52:$CV$56,17,FALSE))</f>
        <v/>
      </c>
      <c r="AL28" s="448"/>
      <c r="AM28" s="448"/>
      <c r="AN28" s="449"/>
      <c r="AO28" s="436"/>
      <c r="AP28" s="437"/>
      <c r="AQ28" s="437"/>
      <c r="AR28" s="437"/>
      <c r="AS28" s="437"/>
      <c r="AT28" s="28"/>
      <c r="AU28" s="28"/>
      <c r="AV28" s="28"/>
      <c r="AW28" s="28"/>
      <c r="AX28" s="28"/>
      <c r="AY28" s="28"/>
      <c r="AZ28" s="28"/>
      <c r="BA28" s="28"/>
      <c r="BB28" s="29"/>
    </row>
    <row r="29" spans="1:54" s="26" customFormat="1" ht="13.5" customHeight="1" thickBot="1">
      <c r="A29" s="26">
        <v>9</v>
      </c>
      <c r="C29" s="27"/>
      <c r="D29" s="439" t="str">
        <f>"　 　　"&amp;IF(VLOOKUP(A29,入力シート!$B$52:$CV$56,72,FALSE)="","","会議費")</f>
        <v>　 　　会議費</v>
      </c>
      <c r="E29" s="439"/>
      <c r="F29" s="439"/>
      <c r="G29" s="439"/>
      <c r="H29" s="439"/>
      <c r="I29" s="439"/>
      <c r="J29" s="439"/>
      <c r="K29" s="439"/>
      <c r="L29" s="440"/>
      <c r="M29" s="441">
        <f>IF(D29="","",IF(ISNA(VLOOKUP(A29,入力シート!$B$52:$CV$56,72,FALSE)),"",VLOOKUP(A29,入力シート!$B$52:$CV$56,72,FALSE)))</f>
        <v>0</v>
      </c>
      <c r="N29" s="442"/>
      <c r="O29" s="442"/>
      <c r="P29" s="443"/>
      <c r="Q29" s="444" t="str">
        <f t="shared" si="1"/>
        <v/>
      </c>
      <c r="R29" s="445"/>
      <c r="S29" s="445"/>
      <c r="T29" s="445"/>
      <c r="U29" s="445"/>
      <c r="V29" s="445"/>
      <c r="W29" s="445"/>
      <c r="X29" s="446"/>
      <c r="Y29" s="441">
        <f>IF(D29="","",IF(ISNA(VLOOKUP(A29,入力シート!$B$52:$CV$56,76,FALSE)),"",VLOOKUP(A29,入力シート!$B$52:$CV$56,76,FALSE)))</f>
        <v>0</v>
      </c>
      <c r="Z29" s="442"/>
      <c r="AA29" s="442"/>
      <c r="AB29" s="443"/>
      <c r="AC29" s="441">
        <f>IF($M29="","",IF(ISNA(VLOOKUP($A29,入力シート!$B$52:$CV$56,80,FALSE)),"",VLOOKUP($A29,入力シート!$B$52:$CV$56,80,FALSE)))</f>
        <v>0</v>
      </c>
      <c r="AD29" s="442"/>
      <c r="AE29" s="442"/>
      <c r="AF29" s="443"/>
      <c r="AG29" s="456"/>
      <c r="AH29" s="457"/>
      <c r="AI29" s="457"/>
      <c r="AJ29" s="458"/>
      <c r="AK29" s="447" t="str">
        <f>IF(VLOOKUP(A29,入力シート!$B$52:$CV$56,17,FALSE)="","",VLOOKUP(A29,入力シート!$B$52:$CV$56,17,FALSE))</f>
        <v/>
      </c>
      <c r="AL29" s="448"/>
      <c r="AM29" s="448"/>
      <c r="AN29" s="449"/>
      <c r="AO29" s="513"/>
      <c r="AP29" s="514"/>
      <c r="AQ29" s="514"/>
      <c r="AR29" s="514"/>
      <c r="AS29" s="514"/>
      <c r="AT29" s="50"/>
      <c r="AU29" s="50"/>
      <c r="AV29" s="51"/>
      <c r="AW29" s="51"/>
      <c r="AX29" s="51"/>
      <c r="AY29" s="50"/>
      <c r="AZ29" s="50"/>
      <c r="BA29" s="50"/>
      <c r="BB29" s="52"/>
    </row>
    <row r="30" spans="1:54" s="26" customFormat="1" ht="13.5" customHeight="1" thickTop="1" thickBot="1">
      <c r="C30" s="418" t="s">
        <v>208</v>
      </c>
      <c r="D30" s="419"/>
      <c r="E30" s="419"/>
      <c r="F30" s="419"/>
      <c r="G30" s="419"/>
      <c r="H30" s="419"/>
      <c r="I30" s="419"/>
      <c r="J30" s="419"/>
      <c r="K30" s="419"/>
      <c r="L30" s="420"/>
      <c r="M30" s="421">
        <f>SUM(M8:P29)</f>
        <v>0</v>
      </c>
      <c r="N30" s="422"/>
      <c r="O30" s="422"/>
      <c r="P30" s="423"/>
      <c r="Q30" s="424"/>
      <c r="R30" s="425"/>
      <c r="S30" s="425"/>
      <c r="T30" s="425"/>
      <c r="U30" s="425"/>
      <c r="V30" s="425"/>
      <c r="W30" s="425"/>
      <c r="X30" s="426"/>
      <c r="Y30" s="427">
        <f>IF(SUM(Y8:AB29)&gt;入力シート!AS12,入力シート!AS12,SUM(Y8:AB29))</f>
        <v>0</v>
      </c>
      <c r="Z30" s="428"/>
      <c r="AA30" s="428"/>
      <c r="AB30" s="429"/>
      <c r="AC30" s="430">
        <f>SUM(AC8:AF29)</f>
        <v>0</v>
      </c>
      <c r="AD30" s="431"/>
      <c r="AE30" s="431"/>
      <c r="AF30" s="432"/>
      <c r="AG30" s="430">
        <f>入力シート!T12</f>
        <v>0</v>
      </c>
      <c r="AH30" s="431"/>
      <c r="AI30" s="431"/>
      <c r="AJ30" s="432"/>
      <c r="AK30" s="433"/>
      <c r="AL30" s="434"/>
      <c r="AM30" s="434"/>
      <c r="AN30" s="435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1"/>
    </row>
    <row r="31" spans="1:54" s="26" customFormat="1" ht="4.5" customHeight="1"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</row>
    <row r="32" spans="1:54" s="13" customFormat="1" ht="15" customHeight="1">
      <c r="B32" s="12" t="s">
        <v>209</v>
      </c>
    </row>
    <row r="33" spans="2:55" s="13" customFormat="1" ht="4.5" customHeight="1">
      <c r="B33" s="12"/>
    </row>
    <row r="34" spans="2:55" ht="15" customHeight="1">
      <c r="C34" s="417" t="s">
        <v>210</v>
      </c>
      <c r="D34" s="144"/>
      <c r="E34" s="144"/>
      <c r="F34" s="144"/>
      <c r="G34" s="144"/>
      <c r="H34" s="144"/>
      <c r="I34" s="144"/>
      <c r="J34" s="144"/>
      <c r="K34" s="144"/>
      <c r="L34" s="145"/>
      <c r="M34" s="146" t="s">
        <v>211</v>
      </c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7"/>
      <c r="Y34" s="146" t="s">
        <v>212</v>
      </c>
      <c r="Z34" s="148"/>
      <c r="AA34" s="148"/>
      <c r="AB34" s="148"/>
      <c r="AC34" s="148"/>
      <c r="AD34" s="148"/>
      <c r="AE34" s="148"/>
      <c r="AF34" s="148"/>
      <c r="AG34" s="148"/>
      <c r="AH34" s="148"/>
      <c r="AI34" s="147"/>
      <c r="AJ34" s="146" t="s">
        <v>191</v>
      </c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26"/>
    </row>
    <row r="35" spans="2:55" ht="15" customHeight="1">
      <c r="C35" s="409">
        <v>45748</v>
      </c>
      <c r="D35" s="410"/>
      <c r="E35" s="410"/>
      <c r="F35" s="410"/>
      <c r="G35" s="410"/>
      <c r="H35" s="411" t="s">
        <v>213</v>
      </c>
      <c r="I35" s="411"/>
      <c r="J35" s="411"/>
      <c r="K35" s="411"/>
      <c r="L35" s="412"/>
      <c r="M35" s="413" t="s">
        <v>54</v>
      </c>
      <c r="N35" s="411"/>
      <c r="O35" s="411"/>
      <c r="P35" s="34">
        <f>入力シート!C37</f>
        <v>0</v>
      </c>
      <c r="Q35" s="35" t="s">
        <v>214</v>
      </c>
      <c r="R35" s="35"/>
      <c r="S35" s="35"/>
      <c r="T35" s="26"/>
      <c r="U35" s="26"/>
      <c r="V35" s="35"/>
      <c r="W35" s="35"/>
      <c r="X35" s="36"/>
      <c r="Y35" s="413" t="s">
        <v>54</v>
      </c>
      <c r="Z35" s="411"/>
      <c r="AA35" s="411"/>
      <c r="AB35" s="34">
        <f>入力シート!N37</f>
        <v>0</v>
      </c>
      <c r="AC35" s="35" t="s">
        <v>215</v>
      </c>
      <c r="AD35" s="35"/>
      <c r="AE35" s="35"/>
      <c r="AF35" s="26"/>
      <c r="AG35" s="35"/>
      <c r="AH35" s="35"/>
      <c r="AI35" s="36"/>
      <c r="AJ35" s="414" t="s">
        <v>216</v>
      </c>
      <c r="AK35" s="415"/>
      <c r="AL35" s="415"/>
      <c r="AM35" s="415"/>
      <c r="AN35" s="415"/>
      <c r="AO35" s="415"/>
      <c r="AP35" s="415"/>
      <c r="AQ35" s="411" t="s">
        <v>54</v>
      </c>
      <c r="AR35" s="411"/>
      <c r="AS35" s="411"/>
      <c r="AT35" s="416">
        <f>入力シート!AF34</f>
        <v>0</v>
      </c>
      <c r="AU35" s="416"/>
      <c r="AV35" s="416"/>
      <c r="AW35" s="26" t="s">
        <v>55</v>
      </c>
      <c r="AX35" s="26"/>
      <c r="AY35" s="26"/>
      <c r="AZ35" s="26"/>
      <c r="BA35" s="26"/>
      <c r="BB35" s="37"/>
      <c r="BC35" s="26"/>
    </row>
    <row r="36" spans="2:55" ht="15" customHeight="1">
      <c r="C36" s="38"/>
      <c r="D36" s="397">
        <f>入力シート!F4</f>
        <v>0</v>
      </c>
      <c r="E36" s="397"/>
      <c r="F36" s="397"/>
      <c r="G36" s="397"/>
      <c r="H36" s="397"/>
      <c r="I36" s="366" t="s">
        <v>217</v>
      </c>
      <c r="J36" s="366"/>
      <c r="K36" s="366"/>
      <c r="L36" s="367"/>
      <c r="M36" s="398" t="s">
        <v>218</v>
      </c>
      <c r="N36" s="360"/>
      <c r="O36" s="360"/>
      <c r="P36" s="39">
        <f>入力シート!X30</f>
        <v>0</v>
      </c>
      <c r="Q36" s="40" t="s">
        <v>214</v>
      </c>
      <c r="R36" s="360" t="s">
        <v>47</v>
      </c>
      <c r="S36" s="360"/>
      <c r="T36" s="360"/>
      <c r="U36" s="360"/>
      <c r="V36" s="39">
        <f>入力シート!X31</f>
        <v>0</v>
      </c>
      <c r="W36" s="40" t="s">
        <v>214</v>
      </c>
      <c r="X36" s="41" t="s">
        <v>219</v>
      </c>
      <c r="Y36" s="398" t="s">
        <v>218</v>
      </c>
      <c r="Z36" s="360"/>
      <c r="AA36" s="360"/>
      <c r="AB36" s="39">
        <f ca="1">入力シート!AA30</f>
        <v>0</v>
      </c>
      <c r="AC36" s="40" t="s">
        <v>215</v>
      </c>
      <c r="AD36" s="360" t="s">
        <v>47</v>
      </c>
      <c r="AE36" s="360"/>
      <c r="AF36" s="360"/>
      <c r="AG36" s="39">
        <f ca="1">入力シート!AA31</f>
        <v>0</v>
      </c>
      <c r="AH36" s="40" t="s">
        <v>215</v>
      </c>
      <c r="AI36" s="41" t="s">
        <v>219</v>
      </c>
      <c r="AJ36" s="399" t="s">
        <v>220</v>
      </c>
      <c r="AK36" s="354"/>
      <c r="AL36" s="354"/>
      <c r="AM36" s="354"/>
      <c r="AN36" s="360" t="s">
        <v>56</v>
      </c>
      <c r="AO36" s="360"/>
      <c r="AP36" s="360"/>
      <c r="AQ36" s="39">
        <f>入力シート!AF35</f>
        <v>0</v>
      </c>
      <c r="AR36" s="40" t="s">
        <v>214</v>
      </c>
      <c r="AS36" s="360" t="s">
        <v>57</v>
      </c>
      <c r="AT36" s="360"/>
      <c r="AU36" s="360"/>
      <c r="AV36" s="39">
        <f>入力シート!AF36</f>
        <v>0</v>
      </c>
      <c r="AW36" s="40" t="s">
        <v>214</v>
      </c>
      <c r="AX36" s="360" t="s">
        <v>52</v>
      </c>
      <c r="AY36" s="360"/>
      <c r="AZ36" s="360"/>
      <c r="BA36" s="39">
        <f>入力シート!AF37</f>
        <v>0</v>
      </c>
      <c r="BB36" s="42" t="s">
        <v>214</v>
      </c>
      <c r="BC36" s="26"/>
    </row>
    <row r="37" spans="2:55" s="26" customFormat="1" ht="5.25" customHeight="1">
      <c r="C37" s="32"/>
      <c r="D37" s="32"/>
      <c r="E37" s="32"/>
      <c r="F37" s="32"/>
      <c r="G37" s="32"/>
      <c r="H37" s="32"/>
      <c r="I37" s="32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</row>
    <row r="38" spans="2:55" s="13" customFormat="1" ht="15" customHeight="1">
      <c r="B38" s="12" t="s">
        <v>221</v>
      </c>
    </row>
    <row r="39" spans="2:55" s="13" customFormat="1" ht="4.5" customHeight="1">
      <c r="B39" s="12"/>
    </row>
    <row r="40" spans="2:55" ht="15" customHeight="1">
      <c r="C40" s="390" t="s">
        <v>222</v>
      </c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2"/>
      <c r="Y40" s="390" t="s">
        <v>223</v>
      </c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391"/>
      <c r="AK40" s="391"/>
      <c r="AL40" s="391"/>
      <c r="AM40" s="391"/>
      <c r="AN40" s="391"/>
      <c r="AO40" s="391"/>
      <c r="AP40" s="391"/>
      <c r="AQ40" s="391"/>
      <c r="AR40" s="391"/>
      <c r="AS40" s="392"/>
      <c r="AT40" s="390" t="s">
        <v>224</v>
      </c>
      <c r="AU40" s="391"/>
      <c r="AV40" s="391"/>
      <c r="AW40" s="391"/>
      <c r="AX40" s="391"/>
      <c r="AY40" s="391"/>
      <c r="AZ40" s="391"/>
      <c r="BA40" s="391"/>
      <c r="BB40" s="392"/>
    </row>
    <row r="41" spans="2:55" ht="15" customHeight="1">
      <c r="C41" s="393" t="s">
        <v>225</v>
      </c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5"/>
      <c r="Q41" s="394" t="s">
        <v>226</v>
      </c>
      <c r="R41" s="394"/>
      <c r="S41" s="394"/>
      <c r="T41" s="394"/>
      <c r="U41" s="394"/>
      <c r="V41" s="394"/>
      <c r="W41" s="394"/>
      <c r="X41" s="396"/>
      <c r="Y41" s="393" t="s">
        <v>225</v>
      </c>
      <c r="Z41" s="394"/>
      <c r="AA41" s="394"/>
      <c r="AB41" s="394"/>
      <c r="AC41" s="394"/>
      <c r="AD41" s="394"/>
      <c r="AE41" s="394"/>
      <c r="AF41" s="394"/>
      <c r="AG41" s="394"/>
      <c r="AH41" s="394"/>
      <c r="AI41" s="394"/>
      <c r="AJ41" s="394"/>
      <c r="AK41" s="394"/>
      <c r="AL41" s="395"/>
      <c r="AM41" s="394" t="s">
        <v>226</v>
      </c>
      <c r="AN41" s="394"/>
      <c r="AO41" s="394"/>
      <c r="AP41" s="394"/>
      <c r="AQ41" s="394"/>
      <c r="AR41" s="394"/>
      <c r="AS41" s="396"/>
      <c r="AT41" s="400"/>
      <c r="AU41" s="401"/>
      <c r="AV41" s="401"/>
      <c r="AW41" s="401"/>
      <c r="AX41" s="401"/>
      <c r="AY41" s="401"/>
      <c r="AZ41" s="401"/>
      <c r="BA41" s="401"/>
      <c r="BB41" s="402"/>
    </row>
    <row r="42" spans="2:55" ht="15" customHeight="1">
      <c r="C42" s="382" t="s">
        <v>227</v>
      </c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83"/>
      <c r="Q42" s="379">
        <f>Y30</f>
        <v>0</v>
      </c>
      <c r="R42" s="380"/>
      <c r="S42" s="380"/>
      <c r="T42" s="380"/>
      <c r="U42" s="380"/>
      <c r="V42" s="380"/>
      <c r="W42" s="380"/>
      <c r="X42" s="381"/>
      <c r="Y42" s="382" t="s">
        <v>228</v>
      </c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  <c r="AK42" s="363"/>
      <c r="AL42" s="383"/>
      <c r="AM42" s="380"/>
      <c r="AN42" s="380"/>
      <c r="AO42" s="380"/>
      <c r="AP42" s="380"/>
      <c r="AQ42" s="380"/>
      <c r="AR42" s="380"/>
      <c r="AS42" s="381"/>
      <c r="AT42" s="403"/>
      <c r="AU42" s="404"/>
      <c r="AV42" s="404"/>
      <c r="AW42" s="404"/>
      <c r="AX42" s="404"/>
      <c r="AY42" s="404"/>
      <c r="AZ42" s="404"/>
      <c r="BA42" s="404"/>
      <c r="BB42" s="405"/>
    </row>
    <row r="43" spans="2:55" ht="15" customHeight="1">
      <c r="C43" s="382" t="s">
        <v>73</v>
      </c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83"/>
      <c r="Q43" s="379">
        <f>AC30</f>
        <v>0</v>
      </c>
      <c r="R43" s="380"/>
      <c r="S43" s="380"/>
      <c r="T43" s="380"/>
      <c r="U43" s="380"/>
      <c r="V43" s="380"/>
      <c r="W43" s="380"/>
      <c r="X43" s="381"/>
      <c r="Y43" s="382" t="s">
        <v>229</v>
      </c>
      <c r="Z43" s="363"/>
      <c r="AA43" s="363"/>
      <c r="AB43" s="363"/>
      <c r="AC43" s="363"/>
      <c r="AD43" s="363"/>
      <c r="AE43" s="363"/>
      <c r="AF43" s="363"/>
      <c r="AG43" s="363"/>
      <c r="AH43" s="363"/>
      <c r="AI43" s="363"/>
      <c r="AJ43" s="363"/>
      <c r="AK43" s="363"/>
      <c r="AL43" s="383"/>
      <c r="AM43" s="379">
        <f>M30</f>
        <v>0</v>
      </c>
      <c r="AN43" s="380"/>
      <c r="AO43" s="380"/>
      <c r="AP43" s="380"/>
      <c r="AQ43" s="380"/>
      <c r="AR43" s="380"/>
      <c r="AS43" s="381"/>
      <c r="AT43" s="403"/>
      <c r="AU43" s="404"/>
      <c r="AV43" s="404"/>
      <c r="AW43" s="404"/>
      <c r="AX43" s="404"/>
      <c r="AY43" s="404"/>
      <c r="AZ43" s="404"/>
      <c r="BA43" s="404"/>
      <c r="BB43" s="405"/>
    </row>
    <row r="44" spans="2:55" ht="15" customHeight="1">
      <c r="C44" s="382" t="s">
        <v>52</v>
      </c>
      <c r="D44" s="363"/>
      <c r="E44" s="363"/>
      <c r="F44" s="363"/>
      <c r="G44" s="363"/>
      <c r="H44" s="363"/>
      <c r="I44" s="363"/>
      <c r="J44" s="363"/>
      <c r="K44" s="363"/>
      <c r="L44" s="363"/>
      <c r="M44" s="363"/>
      <c r="N44" s="363"/>
      <c r="O44" s="363"/>
      <c r="P44" s="383"/>
      <c r="Q44" s="379">
        <f>AG30</f>
        <v>0</v>
      </c>
      <c r="R44" s="380"/>
      <c r="S44" s="380"/>
      <c r="T44" s="380"/>
      <c r="U44" s="380"/>
      <c r="V44" s="380"/>
      <c r="W44" s="380"/>
      <c r="X44" s="381"/>
      <c r="Y44" s="382" t="s">
        <v>230</v>
      </c>
      <c r="Z44" s="363"/>
      <c r="AA44" s="363"/>
      <c r="AB44" s="363"/>
      <c r="AC44" s="363"/>
      <c r="AD44" s="363"/>
      <c r="AE44" s="363"/>
      <c r="AF44" s="363"/>
      <c r="AG44" s="363"/>
      <c r="AH44" s="363"/>
      <c r="AI44" s="363"/>
      <c r="AJ44" s="363"/>
      <c r="AK44" s="363"/>
      <c r="AL44" s="383"/>
      <c r="AM44" s="380"/>
      <c r="AN44" s="380"/>
      <c r="AO44" s="380"/>
      <c r="AP44" s="380"/>
      <c r="AQ44" s="380"/>
      <c r="AR44" s="380"/>
      <c r="AS44" s="381"/>
      <c r="AT44" s="403"/>
      <c r="AU44" s="404"/>
      <c r="AV44" s="404"/>
      <c r="AW44" s="404"/>
      <c r="AX44" s="404"/>
      <c r="AY44" s="404"/>
      <c r="AZ44" s="404"/>
      <c r="BA44" s="404"/>
      <c r="BB44" s="405"/>
    </row>
    <row r="45" spans="2:55" ht="15" customHeight="1">
      <c r="C45" s="382"/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83"/>
      <c r="Q45" s="380"/>
      <c r="R45" s="380"/>
      <c r="S45" s="380"/>
      <c r="T45" s="380"/>
      <c r="U45" s="380"/>
      <c r="V45" s="380"/>
      <c r="W45" s="380"/>
      <c r="X45" s="381"/>
      <c r="Y45" s="382" t="s">
        <v>231</v>
      </c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83"/>
      <c r="AM45" s="380"/>
      <c r="AN45" s="380"/>
      <c r="AO45" s="380"/>
      <c r="AP45" s="380"/>
      <c r="AQ45" s="380"/>
      <c r="AR45" s="380"/>
      <c r="AS45" s="381"/>
      <c r="AT45" s="403"/>
      <c r="AU45" s="404"/>
      <c r="AV45" s="404"/>
      <c r="AW45" s="404"/>
      <c r="AX45" s="404"/>
      <c r="AY45" s="404"/>
      <c r="AZ45" s="404"/>
      <c r="BA45" s="404"/>
      <c r="BB45" s="405"/>
    </row>
    <row r="46" spans="2:55" ht="15" customHeight="1">
      <c r="C46" s="382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83"/>
      <c r="Q46" s="380"/>
      <c r="R46" s="380"/>
      <c r="S46" s="380"/>
      <c r="T46" s="380"/>
      <c r="U46" s="380"/>
      <c r="V46" s="380"/>
      <c r="W46" s="380"/>
      <c r="X46" s="381"/>
      <c r="Y46" s="382" t="s">
        <v>232</v>
      </c>
      <c r="Z46" s="363"/>
      <c r="AA46" s="363"/>
      <c r="AB46" s="363"/>
      <c r="AC46" s="363"/>
      <c r="AD46" s="363"/>
      <c r="AE46" s="363"/>
      <c r="AF46" s="363"/>
      <c r="AG46" s="363"/>
      <c r="AH46" s="363"/>
      <c r="AI46" s="363"/>
      <c r="AJ46" s="363"/>
      <c r="AK46" s="363"/>
      <c r="AL46" s="383"/>
      <c r="AM46" s="380"/>
      <c r="AN46" s="380"/>
      <c r="AO46" s="380"/>
      <c r="AP46" s="380"/>
      <c r="AQ46" s="380"/>
      <c r="AR46" s="380"/>
      <c r="AS46" s="381"/>
      <c r="AT46" s="403"/>
      <c r="AU46" s="404"/>
      <c r="AV46" s="404"/>
      <c r="AW46" s="404"/>
      <c r="AX46" s="404"/>
      <c r="AY46" s="404"/>
      <c r="AZ46" s="404"/>
      <c r="BA46" s="404"/>
      <c r="BB46" s="405"/>
    </row>
    <row r="47" spans="2:55" ht="15" customHeight="1">
      <c r="C47" s="385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7"/>
      <c r="Q47" s="388"/>
      <c r="R47" s="388"/>
      <c r="S47" s="388"/>
      <c r="T47" s="388"/>
      <c r="U47" s="388"/>
      <c r="V47" s="388"/>
      <c r="W47" s="388"/>
      <c r="X47" s="389"/>
      <c r="Y47" s="385"/>
      <c r="Z47" s="386"/>
      <c r="AA47" s="386"/>
      <c r="AB47" s="386"/>
      <c r="AC47" s="386"/>
      <c r="AD47" s="386"/>
      <c r="AE47" s="386"/>
      <c r="AF47" s="386"/>
      <c r="AG47" s="386"/>
      <c r="AH47" s="386"/>
      <c r="AI47" s="386"/>
      <c r="AJ47" s="386"/>
      <c r="AK47" s="386"/>
      <c r="AL47" s="387"/>
      <c r="AM47" s="388"/>
      <c r="AN47" s="388"/>
      <c r="AO47" s="388"/>
      <c r="AP47" s="388"/>
      <c r="AQ47" s="388"/>
      <c r="AR47" s="388"/>
      <c r="AS47" s="389"/>
      <c r="AT47" s="406"/>
      <c r="AU47" s="407"/>
      <c r="AV47" s="407"/>
      <c r="AW47" s="407"/>
      <c r="AX47" s="407"/>
      <c r="AY47" s="407"/>
      <c r="AZ47" s="407"/>
      <c r="BA47" s="407"/>
      <c r="BB47" s="408"/>
    </row>
    <row r="48" spans="2:55" ht="15" customHeight="1">
      <c r="C48" s="376" t="s">
        <v>233</v>
      </c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8"/>
      <c r="Q48" s="384">
        <f>SUM(Q42:X47)</f>
        <v>0</v>
      </c>
      <c r="R48" s="354"/>
      <c r="S48" s="354"/>
      <c r="T48" s="354"/>
      <c r="U48" s="354"/>
      <c r="V48" s="354"/>
      <c r="W48" s="354"/>
      <c r="X48" s="355"/>
      <c r="Y48" s="376" t="s">
        <v>234</v>
      </c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7"/>
      <c r="AK48" s="377"/>
      <c r="AL48" s="378"/>
      <c r="AM48" s="384">
        <f>SUM(AM43:AS47)</f>
        <v>0</v>
      </c>
      <c r="AN48" s="354"/>
      <c r="AO48" s="354"/>
      <c r="AP48" s="354"/>
      <c r="AQ48" s="354"/>
      <c r="AR48" s="354"/>
      <c r="AS48" s="355"/>
      <c r="AT48" s="354">
        <f>Q48-AM48</f>
        <v>0</v>
      </c>
      <c r="AU48" s="354"/>
      <c r="AV48" s="354"/>
      <c r="AW48" s="354"/>
      <c r="AX48" s="354"/>
      <c r="AY48" s="354"/>
      <c r="AZ48" s="354"/>
      <c r="BA48" s="354"/>
      <c r="BB48" s="355"/>
    </row>
    <row r="49" spans="2:54" s="26" customFormat="1" ht="5.25" customHeight="1">
      <c r="C49" s="32"/>
      <c r="D49" s="32"/>
      <c r="E49" s="32"/>
      <c r="F49" s="32"/>
      <c r="G49" s="32"/>
      <c r="H49" s="32"/>
      <c r="I49" s="32"/>
      <c r="J49" s="32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</row>
    <row r="50" spans="2:54" ht="15" customHeight="1">
      <c r="B50" s="12" t="s">
        <v>235</v>
      </c>
    </row>
    <row r="51" spans="2:54" s="13" customFormat="1" ht="4.5" customHeight="1">
      <c r="B51" s="12"/>
    </row>
    <row r="52" spans="2:54" ht="15" customHeight="1">
      <c r="C52" s="356" t="s">
        <v>117</v>
      </c>
      <c r="D52" s="148"/>
      <c r="E52" s="148"/>
      <c r="F52" s="148"/>
      <c r="G52" s="148"/>
      <c r="H52" s="148"/>
      <c r="I52" s="148"/>
      <c r="J52" s="149"/>
      <c r="K52" s="357" t="str">
        <f>入力シート!K60&amp;""</f>
        <v/>
      </c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7"/>
      <c r="AM52" s="357"/>
      <c r="AN52" s="357"/>
      <c r="AO52" s="357"/>
      <c r="AP52" s="357"/>
      <c r="AQ52" s="357"/>
      <c r="AR52" s="357"/>
      <c r="AS52" s="357"/>
      <c r="AT52" s="357"/>
      <c r="AU52" s="357"/>
      <c r="AV52" s="357"/>
      <c r="AW52" s="357"/>
      <c r="AX52" s="357"/>
      <c r="AY52" s="357"/>
      <c r="AZ52" s="357"/>
      <c r="BA52" s="357"/>
      <c r="BB52" s="358"/>
    </row>
    <row r="53" spans="2:54" ht="15" customHeight="1" thickBot="1">
      <c r="C53" s="359" t="s">
        <v>119</v>
      </c>
      <c r="D53" s="360"/>
      <c r="E53" s="360"/>
      <c r="F53" s="360"/>
      <c r="G53" s="360"/>
      <c r="H53" s="360"/>
      <c r="I53" s="360"/>
      <c r="J53" s="361"/>
      <c r="K53" s="362" t="str">
        <f>入力シート!K61&amp;""</f>
        <v/>
      </c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3"/>
      <c r="AR53" s="363"/>
      <c r="AS53" s="363"/>
      <c r="AT53" s="363"/>
      <c r="AU53" s="363"/>
      <c r="AV53" s="363"/>
      <c r="AW53" s="363"/>
      <c r="AX53" s="363"/>
      <c r="AY53" s="363"/>
      <c r="AZ53" s="363"/>
      <c r="BA53" s="363"/>
      <c r="BB53" s="364"/>
    </row>
    <row r="54" spans="2:54" ht="15" customHeight="1">
      <c r="C54" s="369"/>
      <c r="D54" s="370"/>
      <c r="E54" s="370"/>
      <c r="F54" s="370"/>
      <c r="G54" s="370"/>
      <c r="H54" s="370"/>
      <c r="I54" s="370"/>
      <c r="J54" s="371"/>
      <c r="K54" s="356" t="s">
        <v>121</v>
      </c>
      <c r="L54" s="148"/>
      <c r="M54" s="148"/>
      <c r="N54" s="148"/>
      <c r="O54" s="148"/>
      <c r="P54" s="148"/>
      <c r="Q54" s="148"/>
      <c r="R54" s="147"/>
      <c r="S54" s="146" t="s">
        <v>68</v>
      </c>
      <c r="T54" s="148"/>
      <c r="U54" s="148"/>
      <c r="V54" s="148"/>
      <c r="W54" s="148"/>
      <c r="X54" s="147"/>
      <c r="Y54" s="146" t="s">
        <v>13</v>
      </c>
      <c r="Z54" s="148"/>
      <c r="AA54" s="148"/>
      <c r="AB54" s="148"/>
      <c r="AC54" s="147"/>
      <c r="AD54" s="146" t="s">
        <v>122</v>
      </c>
      <c r="AE54" s="148"/>
      <c r="AF54" s="148"/>
      <c r="AG54" s="148"/>
      <c r="AH54" s="148"/>
      <c r="AI54" s="148"/>
      <c r="AJ54" s="148"/>
      <c r="AK54" s="147"/>
      <c r="AL54" s="146" t="s">
        <v>123</v>
      </c>
      <c r="AM54" s="148"/>
      <c r="AN54" s="148"/>
      <c r="AO54" s="148"/>
      <c r="AP54" s="147"/>
      <c r="AQ54" s="146" t="s">
        <v>124</v>
      </c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9"/>
    </row>
    <row r="55" spans="2:54" ht="15" customHeight="1">
      <c r="C55" s="372" t="s">
        <v>125</v>
      </c>
      <c r="D55" s="373"/>
      <c r="E55" s="373"/>
      <c r="F55" s="373"/>
      <c r="G55" s="373"/>
      <c r="H55" s="373"/>
      <c r="I55" s="373"/>
      <c r="J55" s="374"/>
      <c r="K55" s="375" t="str">
        <f>入力シート!K63&amp;""</f>
        <v/>
      </c>
      <c r="L55" s="249"/>
      <c r="M55" s="249"/>
      <c r="N55" s="249"/>
      <c r="O55" s="249"/>
      <c r="P55" s="249"/>
      <c r="Q55" s="249"/>
      <c r="R55" s="250"/>
      <c r="S55" s="251" t="str">
        <f>入力シート!S63&amp;""</f>
        <v/>
      </c>
      <c r="T55" s="249"/>
      <c r="U55" s="249"/>
      <c r="V55" s="249"/>
      <c r="W55" s="249"/>
      <c r="X55" s="250"/>
      <c r="Y55" s="251" t="str">
        <f>入力シート!X63&amp;""</f>
        <v/>
      </c>
      <c r="Z55" s="249"/>
      <c r="AA55" s="249"/>
      <c r="AB55" s="249"/>
      <c r="AC55" s="250"/>
      <c r="AD55" s="251" t="str">
        <f>入力シート!AC63&amp;""</f>
        <v/>
      </c>
      <c r="AE55" s="249"/>
      <c r="AF55" s="249"/>
      <c r="AG55" s="249"/>
      <c r="AH55" s="249"/>
      <c r="AI55" s="249"/>
      <c r="AJ55" s="249"/>
      <c r="AK55" s="250"/>
      <c r="AL55" s="251" t="str">
        <f>入力シート!AK63&amp;""</f>
        <v/>
      </c>
      <c r="AM55" s="249"/>
      <c r="AN55" s="249"/>
      <c r="AO55" s="249"/>
      <c r="AP55" s="250"/>
      <c r="AQ55" s="251" t="str">
        <f>入力シート!AP63&amp;""</f>
        <v/>
      </c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483"/>
    </row>
    <row r="56" spans="2:54" ht="15" customHeight="1" thickBot="1">
      <c r="C56" s="359" t="s">
        <v>132</v>
      </c>
      <c r="D56" s="360"/>
      <c r="E56" s="360"/>
      <c r="F56" s="360"/>
      <c r="G56" s="360"/>
      <c r="H56" s="360"/>
      <c r="I56" s="360"/>
      <c r="J56" s="361"/>
      <c r="K56" s="365" t="str">
        <f>入力シート!K64&amp;""</f>
        <v/>
      </c>
      <c r="L56" s="366"/>
      <c r="M56" s="366"/>
      <c r="N56" s="366"/>
      <c r="O56" s="366"/>
      <c r="P56" s="366"/>
      <c r="Q56" s="366"/>
      <c r="R56" s="367"/>
      <c r="S56" s="368" t="str">
        <f>入力シート!S64&amp;""</f>
        <v/>
      </c>
      <c r="T56" s="366"/>
      <c r="U56" s="366"/>
      <c r="V56" s="366"/>
      <c r="W56" s="366"/>
      <c r="X56" s="367"/>
      <c r="Y56" s="368" t="str">
        <f>入力シート!X64&amp;""</f>
        <v/>
      </c>
      <c r="Z56" s="366"/>
      <c r="AA56" s="366"/>
      <c r="AB56" s="366"/>
      <c r="AC56" s="367"/>
      <c r="AD56" s="368" t="str">
        <f>入力シート!AC64&amp;""</f>
        <v/>
      </c>
      <c r="AE56" s="366"/>
      <c r="AF56" s="366"/>
      <c r="AG56" s="366"/>
      <c r="AH56" s="366"/>
      <c r="AI56" s="366"/>
      <c r="AJ56" s="366"/>
      <c r="AK56" s="367"/>
      <c r="AL56" s="368" t="str">
        <f>入力シート!AK64&amp;""</f>
        <v/>
      </c>
      <c r="AM56" s="366"/>
      <c r="AN56" s="366"/>
      <c r="AO56" s="366"/>
      <c r="AP56" s="367"/>
      <c r="AQ56" s="66" t="str">
        <f>入力シート!AP64&amp;""</f>
        <v/>
      </c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482"/>
    </row>
  </sheetData>
  <sheetProtection sheet="1" selectLockedCells="1" selectUnlockedCells="1"/>
  <mergeCells count="284">
    <mergeCell ref="AO23:AQ23"/>
    <mergeCell ref="AR23:AU23"/>
    <mergeCell ref="AY23:BB23"/>
    <mergeCell ref="AV23:AX23"/>
    <mergeCell ref="AO27:AS27"/>
    <mergeCell ref="AO28:AS28"/>
    <mergeCell ref="AO29:AS29"/>
    <mergeCell ref="AY22:BB22"/>
    <mergeCell ref="D23:L23"/>
    <mergeCell ref="M23:P23"/>
    <mergeCell ref="D27:L27"/>
    <mergeCell ref="D28:L28"/>
    <mergeCell ref="M27:P27"/>
    <mergeCell ref="M28:P28"/>
    <mergeCell ref="Q27:X27"/>
    <mergeCell ref="Q28:X28"/>
    <mergeCell ref="Y27:AB27"/>
    <mergeCell ref="Y28:AB28"/>
    <mergeCell ref="AC28:AF28"/>
    <mergeCell ref="AC27:AF27"/>
    <mergeCell ref="AK27:AN27"/>
    <mergeCell ref="AK28:AN28"/>
    <mergeCell ref="AK23:AN23"/>
    <mergeCell ref="Y23:AB23"/>
    <mergeCell ref="Q23:X23"/>
    <mergeCell ref="AC23:AE23"/>
    <mergeCell ref="AT12:BB12"/>
    <mergeCell ref="AT13:BB13"/>
    <mergeCell ref="AT14:BB14"/>
    <mergeCell ref="AT15:BB15"/>
    <mergeCell ref="D21:L21"/>
    <mergeCell ref="D22:L22"/>
    <mergeCell ref="M21:P21"/>
    <mergeCell ref="M22:P22"/>
    <mergeCell ref="Q21:X21"/>
    <mergeCell ref="Q22:X22"/>
    <mergeCell ref="Y21:AB21"/>
    <mergeCell ref="Y22:AB22"/>
    <mergeCell ref="AC21:AF21"/>
    <mergeCell ref="AC22:AF22"/>
    <mergeCell ref="AK21:AN21"/>
    <mergeCell ref="AK22:AN22"/>
    <mergeCell ref="AO21:AQ21"/>
    <mergeCell ref="AO22:AQ22"/>
    <mergeCell ref="AR21:AU21"/>
    <mergeCell ref="AR22:AU22"/>
    <mergeCell ref="AV21:AX21"/>
    <mergeCell ref="AV22:AX22"/>
    <mergeCell ref="AY21:BB21"/>
    <mergeCell ref="AO16:BB17"/>
    <mergeCell ref="AQ56:BB56"/>
    <mergeCell ref="AQ55:BB55"/>
    <mergeCell ref="AQ54:BB54"/>
    <mergeCell ref="Q11:X11"/>
    <mergeCell ref="AT9:BB9"/>
    <mergeCell ref="AT10:BB10"/>
    <mergeCell ref="B1:E1"/>
    <mergeCell ref="B2:BC2"/>
    <mergeCell ref="C6:X6"/>
    <mergeCell ref="Y6:AJ6"/>
    <mergeCell ref="AK6:BB6"/>
    <mergeCell ref="C7:L7"/>
    <mergeCell ref="M7:P7"/>
    <mergeCell ref="Q7:X7"/>
    <mergeCell ref="Y7:AB7"/>
    <mergeCell ref="AC7:AF7"/>
    <mergeCell ref="AG7:AJ7"/>
    <mergeCell ref="AK7:AN7"/>
    <mergeCell ref="AO7:BB7"/>
    <mergeCell ref="C8:L8"/>
    <mergeCell ref="M8:P8"/>
    <mergeCell ref="Q8:X8"/>
    <mergeCell ref="Y8:AB8"/>
    <mergeCell ref="AC8:AF8"/>
    <mergeCell ref="AK8:AN8"/>
    <mergeCell ref="AO8:AS8"/>
    <mergeCell ref="AT8:BB8"/>
    <mergeCell ref="D9:L9"/>
    <mergeCell ref="M9:P9"/>
    <mergeCell ref="Q9:X9"/>
    <mergeCell ref="Y9:AB9"/>
    <mergeCell ref="AC9:AF9"/>
    <mergeCell ref="AK9:AN9"/>
    <mergeCell ref="AO9:AS9"/>
    <mergeCell ref="AK13:AN13"/>
    <mergeCell ref="AO13:AS13"/>
    <mergeCell ref="AO14:AS14"/>
    <mergeCell ref="D10:L10"/>
    <mergeCell ref="M10:P10"/>
    <mergeCell ref="Q10:X10"/>
    <mergeCell ref="Y10:AB10"/>
    <mergeCell ref="AC10:AF10"/>
    <mergeCell ref="AK10:AN10"/>
    <mergeCell ref="AO10:AS10"/>
    <mergeCell ref="D11:L11"/>
    <mergeCell ref="M11:P11"/>
    <mergeCell ref="Y11:AB11"/>
    <mergeCell ref="AC11:AF11"/>
    <mergeCell ref="AK11:AN11"/>
    <mergeCell ref="AO11:AS11"/>
    <mergeCell ref="D18:L18"/>
    <mergeCell ref="M18:P18"/>
    <mergeCell ref="Q18:X18"/>
    <mergeCell ref="AV18:AX18"/>
    <mergeCell ref="AY18:BB18"/>
    <mergeCell ref="AT11:BB11"/>
    <mergeCell ref="D12:L12"/>
    <mergeCell ref="M12:P12"/>
    <mergeCell ref="Q12:X12"/>
    <mergeCell ref="Y12:AB12"/>
    <mergeCell ref="AC12:AF12"/>
    <mergeCell ref="AK12:AN12"/>
    <mergeCell ref="AO12:AS12"/>
    <mergeCell ref="D14:L14"/>
    <mergeCell ref="M14:P14"/>
    <mergeCell ref="Q14:X14"/>
    <mergeCell ref="Y14:AB14"/>
    <mergeCell ref="AC14:AF14"/>
    <mergeCell ref="AK14:AN14"/>
    <mergeCell ref="D13:L13"/>
    <mergeCell ref="M13:P13"/>
    <mergeCell ref="Q13:X13"/>
    <mergeCell ref="Y13:AB13"/>
    <mergeCell ref="AC13:AF13"/>
    <mergeCell ref="AR20:AU20"/>
    <mergeCell ref="AV20:AX20"/>
    <mergeCell ref="AY19:BB19"/>
    <mergeCell ref="AO18:AQ18"/>
    <mergeCell ref="AR18:AU18"/>
    <mergeCell ref="AK16:AN16"/>
    <mergeCell ref="D15:L15"/>
    <mergeCell ref="M15:P15"/>
    <mergeCell ref="Q15:X15"/>
    <mergeCell ref="Y15:AB15"/>
    <mergeCell ref="AC15:AF15"/>
    <mergeCell ref="AK15:AN15"/>
    <mergeCell ref="AO15:AS15"/>
    <mergeCell ref="D16:L16"/>
    <mergeCell ref="M16:P16"/>
    <mergeCell ref="Q16:X16"/>
    <mergeCell ref="Y16:AB16"/>
    <mergeCell ref="AC16:AF16"/>
    <mergeCell ref="D17:L17"/>
    <mergeCell ref="M17:P17"/>
    <mergeCell ref="Q17:X17"/>
    <mergeCell ref="Y17:AB17"/>
    <mergeCell ref="AC17:AF17"/>
    <mergeCell ref="AK17:AN17"/>
    <mergeCell ref="Q25:X25"/>
    <mergeCell ref="Y25:AB25"/>
    <mergeCell ref="AC25:AF25"/>
    <mergeCell ref="AK25:AN25"/>
    <mergeCell ref="Y18:AB18"/>
    <mergeCell ref="AC18:AF18"/>
    <mergeCell ref="AK18:AN18"/>
    <mergeCell ref="AY20:BB20"/>
    <mergeCell ref="D19:L19"/>
    <mergeCell ref="M19:P19"/>
    <mergeCell ref="Q19:X19"/>
    <mergeCell ref="Y19:AB19"/>
    <mergeCell ref="AC19:AF19"/>
    <mergeCell ref="AK19:AN19"/>
    <mergeCell ref="AO19:AQ19"/>
    <mergeCell ref="AR19:AU19"/>
    <mergeCell ref="AV19:AX19"/>
    <mergeCell ref="D20:L20"/>
    <mergeCell ref="M20:P20"/>
    <mergeCell ref="Q20:X20"/>
    <mergeCell ref="Y20:AB20"/>
    <mergeCell ref="AC20:AF20"/>
    <mergeCell ref="AK20:AN20"/>
    <mergeCell ref="AO20:AQ20"/>
    <mergeCell ref="AO25:AS25"/>
    <mergeCell ref="AO24:BB24"/>
    <mergeCell ref="AO26:AS26"/>
    <mergeCell ref="D29:L29"/>
    <mergeCell ref="M29:P29"/>
    <mergeCell ref="Q29:X29"/>
    <mergeCell ref="Y29:AB29"/>
    <mergeCell ref="AC29:AF29"/>
    <mergeCell ref="AK29:AN29"/>
    <mergeCell ref="AG8:AJ29"/>
    <mergeCell ref="D26:L26"/>
    <mergeCell ref="M26:P26"/>
    <mergeCell ref="Q26:X26"/>
    <mergeCell ref="Y26:AB26"/>
    <mergeCell ref="AC26:AF26"/>
    <mergeCell ref="AK26:AN26"/>
    <mergeCell ref="D24:L24"/>
    <mergeCell ref="M24:P24"/>
    <mergeCell ref="Q24:X24"/>
    <mergeCell ref="Y24:AB24"/>
    <mergeCell ref="AC24:AF24"/>
    <mergeCell ref="AK24:AN24"/>
    <mergeCell ref="D25:L25"/>
    <mergeCell ref="M25:P25"/>
    <mergeCell ref="C34:L34"/>
    <mergeCell ref="M34:X34"/>
    <mergeCell ref="Y34:AI34"/>
    <mergeCell ref="AJ34:BB34"/>
    <mergeCell ref="C30:L30"/>
    <mergeCell ref="M30:P30"/>
    <mergeCell ref="Q30:X30"/>
    <mergeCell ref="Y30:AB30"/>
    <mergeCell ref="AC30:AF30"/>
    <mergeCell ref="AG30:AJ30"/>
    <mergeCell ref="AK30:AN30"/>
    <mergeCell ref="C35:G35"/>
    <mergeCell ref="H35:J35"/>
    <mergeCell ref="K35:L35"/>
    <mergeCell ref="M35:O35"/>
    <mergeCell ref="Y35:AA35"/>
    <mergeCell ref="AJ35:AP35"/>
    <mergeCell ref="AQ35:AS35"/>
    <mergeCell ref="AT35:AV35"/>
    <mergeCell ref="AX36:AZ36"/>
    <mergeCell ref="C40:X40"/>
    <mergeCell ref="Y40:AS40"/>
    <mergeCell ref="AT40:BB40"/>
    <mergeCell ref="C41:P41"/>
    <mergeCell ref="Q41:X41"/>
    <mergeCell ref="Y41:AL41"/>
    <mergeCell ref="AM41:AS41"/>
    <mergeCell ref="D36:H36"/>
    <mergeCell ref="I36:L36"/>
    <mergeCell ref="M36:O36"/>
    <mergeCell ref="R36:U36"/>
    <mergeCell ref="Y36:AA36"/>
    <mergeCell ref="AD36:AF36"/>
    <mergeCell ref="AJ36:AM36"/>
    <mergeCell ref="AN36:AP36"/>
    <mergeCell ref="AS36:AU36"/>
    <mergeCell ref="AT41:BB47"/>
    <mergeCell ref="C42:P42"/>
    <mergeCell ref="Q42:X42"/>
    <mergeCell ref="Y42:AL42"/>
    <mergeCell ref="AM42:AS42"/>
    <mergeCell ref="C43:P43"/>
    <mergeCell ref="Q43:X43"/>
    <mergeCell ref="Y43:AL43"/>
    <mergeCell ref="AM43:AS43"/>
    <mergeCell ref="C44:P44"/>
    <mergeCell ref="Q44:X44"/>
    <mergeCell ref="Y44:AL44"/>
    <mergeCell ref="AM44:AS44"/>
    <mergeCell ref="Q48:X48"/>
    <mergeCell ref="Y48:AL48"/>
    <mergeCell ref="AM48:AS48"/>
    <mergeCell ref="C45:P45"/>
    <mergeCell ref="Q45:X45"/>
    <mergeCell ref="Y45:AL45"/>
    <mergeCell ref="AM45:AS45"/>
    <mergeCell ref="C46:P46"/>
    <mergeCell ref="Q46:X46"/>
    <mergeCell ref="Y46:AL46"/>
    <mergeCell ref="AM46:AS46"/>
    <mergeCell ref="C47:P47"/>
    <mergeCell ref="Q47:X47"/>
    <mergeCell ref="Y47:AL47"/>
    <mergeCell ref="AM47:AS47"/>
    <mergeCell ref="AT48:BB48"/>
    <mergeCell ref="C52:J52"/>
    <mergeCell ref="K52:BB52"/>
    <mergeCell ref="C53:J53"/>
    <mergeCell ref="K53:BB53"/>
    <mergeCell ref="C56:J56"/>
    <mergeCell ref="K56:R56"/>
    <mergeCell ref="S56:X56"/>
    <mergeCell ref="Y56:AC56"/>
    <mergeCell ref="AD56:AK56"/>
    <mergeCell ref="AL56:AP56"/>
    <mergeCell ref="C54:J54"/>
    <mergeCell ref="K54:R54"/>
    <mergeCell ref="S54:X54"/>
    <mergeCell ref="Y54:AC54"/>
    <mergeCell ref="AD54:AK54"/>
    <mergeCell ref="AL54:AP54"/>
    <mergeCell ref="C55:J55"/>
    <mergeCell ref="K55:R55"/>
    <mergeCell ref="S55:X55"/>
    <mergeCell ref="Y55:AC55"/>
    <mergeCell ref="AD55:AK55"/>
    <mergeCell ref="AL55:AP55"/>
    <mergeCell ref="C48:P4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topLeftCell="A27" zoomScaleSheetLayoutView="100" workbookViewId="0">
      <selection activeCell="B23" sqref="B23"/>
    </sheetView>
  </sheetViews>
  <sheetFormatPr defaultColWidth="2.375" defaultRowHeight="18.75" customHeight="1"/>
  <cols>
    <col min="1" max="16384" width="2.375" style="12"/>
  </cols>
  <sheetData>
    <row r="1" spans="1:35" ht="18.75" customHeight="1">
      <c r="AI1" s="25"/>
    </row>
    <row r="2" spans="1:35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59"/>
      <c r="AA2" s="59"/>
      <c r="AB2" s="59"/>
      <c r="AC2" s="59"/>
      <c r="AD2" s="59"/>
      <c r="AE2" s="59"/>
      <c r="AF2" s="59"/>
      <c r="AG2" s="59"/>
      <c r="AH2" s="59"/>
      <c r="AI2" s="18"/>
    </row>
    <row r="3" spans="1:35" ht="18.75" customHeight="1">
      <c r="X3" s="19"/>
      <c r="Y3" s="19"/>
      <c r="Z3" s="530" t="s">
        <v>236</v>
      </c>
      <c r="AA3" s="530"/>
      <c r="AB3" s="530"/>
      <c r="AC3" s="530"/>
      <c r="AD3" s="530"/>
      <c r="AE3" s="530"/>
      <c r="AF3" s="530"/>
      <c r="AG3" s="530"/>
      <c r="AH3" s="530"/>
    </row>
    <row r="4" spans="1:35" ht="18.75" customHeight="1">
      <c r="X4" s="19"/>
      <c r="Y4" s="19"/>
      <c r="Z4" s="19"/>
      <c r="AA4" s="43"/>
      <c r="AB4" s="43"/>
      <c r="AC4" s="43"/>
      <c r="AD4" s="43"/>
      <c r="AE4" s="43"/>
      <c r="AF4" s="43"/>
      <c r="AG4" s="43"/>
      <c r="AH4" s="43"/>
    </row>
    <row r="5" spans="1:35" ht="18.75" customHeight="1"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spans="1:35" ht="18.75" customHeight="1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>
      <c r="A7" s="16"/>
      <c r="C7" s="343" t="s">
        <v>237</v>
      </c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</row>
    <row r="10" spans="1:35" ht="18.75" customHeight="1">
      <c r="A10" s="16"/>
    </row>
    <row r="11" spans="1:35" ht="18.75" customHeight="1">
      <c r="Q11" s="343" t="s">
        <v>7</v>
      </c>
      <c r="R11" s="343"/>
      <c r="S11" s="343"/>
      <c r="T11" s="343"/>
      <c r="U11" s="525">
        <f>入力シート!F5</f>
        <v>0</v>
      </c>
      <c r="V11" s="525"/>
      <c r="W11" s="525"/>
      <c r="X11" s="525"/>
      <c r="Y11" s="525"/>
      <c r="Z11" s="525"/>
      <c r="AA11" s="525"/>
      <c r="AB11" s="525"/>
      <c r="AC11" s="525"/>
      <c r="AD11" s="525"/>
      <c r="AE11" s="525"/>
      <c r="AF11" s="525"/>
      <c r="AG11" s="525"/>
      <c r="AH11" s="525"/>
    </row>
    <row r="12" spans="1:35" ht="18.75" customHeight="1">
      <c r="A12" s="16"/>
      <c r="Q12" s="343" t="s">
        <v>238</v>
      </c>
      <c r="R12" s="343"/>
      <c r="S12" s="343"/>
      <c r="T12" s="343"/>
      <c r="U12" s="527">
        <f>入力シート!F6</f>
        <v>0</v>
      </c>
      <c r="V12" s="527"/>
      <c r="W12" s="527"/>
      <c r="X12" s="527"/>
      <c r="Y12" s="527"/>
      <c r="Z12" s="527"/>
      <c r="AA12" s="527"/>
      <c r="AB12" s="527"/>
      <c r="AC12" s="527"/>
      <c r="AD12" s="527"/>
      <c r="AE12" s="527"/>
      <c r="AF12" s="527"/>
      <c r="AG12" s="527"/>
      <c r="AH12" s="527"/>
    </row>
    <row r="13" spans="1:35" ht="18.75" customHeight="1">
      <c r="A13" s="16"/>
      <c r="U13" s="527"/>
      <c r="V13" s="527"/>
      <c r="W13" s="527"/>
      <c r="X13" s="527"/>
      <c r="Y13" s="527"/>
      <c r="Z13" s="527"/>
      <c r="AA13" s="527"/>
      <c r="AB13" s="527"/>
      <c r="AC13" s="527"/>
      <c r="AD13" s="527"/>
      <c r="AE13" s="527"/>
      <c r="AF13" s="527"/>
      <c r="AG13" s="527"/>
      <c r="AH13" s="527"/>
    </row>
    <row r="14" spans="1:35" ht="18.75" customHeight="1">
      <c r="A14" s="16"/>
      <c r="Q14" s="343" t="s">
        <v>239</v>
      </c>
      <c r="R14" s="343"/>
      <c r="S14" s="343"/>
      <c r="T14" s="343"/>
      <c r="U14" s="525">
        <f>入力シート!F7</f>
        <v>0</v>
      </c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5"/>
      <c r="AG14" s="525"/>
      <c r="AH14" s="525"/>
    </row>
    <row r="15" spans="1:35" ht="18.75" customHeight="1">
      <c r="A15" s="16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5" ht="18.75" customHeight="1">
      <c r="A16" s="16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4" ht="18.75" customHeight="1">
      <c r="C17" s="526" t="s">
        <v>240</v>
      </c>
      <c r="D17" s="526"/>
      <c r="E17" s="526"/>
      <c r="F17" s="526"/>
      <c r="G17" s="526"/>
      <c r="H17" s="526"/>
      <c r="I17" s="526"/>
      <c r="J17" s="526"/>
      <c r="K17" s="526"/>
      <c r="L17" s="526"/>
      <c r="M17" s="526"/>
      <c r="N17" s="526"/>
      <c r="O17" s="526"/>
      <c r="P17" s="526"/>
      <c r="Q17" s="526"/>
      <c r="R17" s="526"/>
      <c r="S17" s="526"/>
      <c r="T17" s="526"/>
      <c r="U17" s="526"/>
      <c r="V17" s="526"/>
      <c r="W17" s="526"/>
      <c r="X17" s="526"/>
      <c r="Y17" s="526"/>
      <c r="Z17" s="526"/>
      <c r="AA17" s="526"/>
      <c r="AB17" s="526"/>
      <c r="AC17" s="526"/>
      <c r="AD17" s="526"/>
      <c r="AE17" s="526"/>
      <c r="AF17" s="526"/>
      <c r="AG17" s="526"/>
    </row>
    <row r="18" spans="1:34" ht="18.75" customHeight="1">
      <c r="A18" s="16"/>
    </row>
    <row r="19" spans="1:34" ht="18.75" customHeight="1">
      <c r="A19" s="16"/>
    </row>
    <row r="20" spans="1:34" ht="17.25" customHeight="1">
      <c r="A20" s="16"/>
      <c r="B20" s="529" t="s">
        <v>241</v>
      </c>
      <c r="C20" s="529"/>
      <c r="D20" s="529"/>
      <c r="E20" s="529"/>
      <c r="F20" s="529"/>
      <c r="G20" s="529"/>
      <c r="H20" s="529"/>
      <c r="I20" s="529"/>
      <c r="J20" s="529"/>
      <c r="K20" s="529"/>
      <c r="L20" s="529"/>
      <c r="M20" s="529"/>
      <c r="N20" s="529"/>
      <c r="O20" s="529"/>
      <c r="P20" s="529"/>
      <c r="Q20" s="529"/>
      <c r="R20" s="529"/>
      <c r="S20" s="529"/>
      <c r="T20" s="529"/>
      <c r="U20" s="529"/>
      <c r="V20" s="529"/>
      <c r="W20" s="529"/>
      <c r="X20" s="529"/>
      <c r="Y20" s="529"/>
      <c r="Z20" s="529"/>
      <c r="AA20" s="529"/>
      <c r="AB20" s="529"/>
      <c r="AC20" s="529"/>
      <c r="AD20" s="529"/>
      <c r="AE20" s="529"/>
      <c r="AF20" s="529"/>
      <c r="AG20" s="529"/>
      <c r="AH20" s="529"/>
    </row>
    <row r="21" spans="1:34" ht="17.25" customHeight="1">
      <c r="B21" s="529"/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29"/>
      <c r="N21" s="529"/>
      <c r="O21" s="529"/>
      <c r="P21" s="529"/>
      <c r="Q21" s="529"/>
      <c r="R21" s="529"/>
      <c r="S21" s="529"/>
      <c r="T21" s="529"/>
      <c r="U21" s="529"/>
      <c r="V21" s="529"/>
      <c r="W21" s="529"/>
      <c r="X21" s="529"/>
      <c r="Y21" s="529"/>
      <c r="Z21" s="529"/>
      <c r="AA21" s="529"/>
      <c r="AB21" s="529"/>
      <c r="AC21" s="529"/>
      <c r="AD21" s="529"/>
      <c r="AE21" s="529"/>
      <c r="AF21" s="529"/>
      <c r="AG21" s="529"/>
      <c r="AH21" s="529"/>
    </row>
    <row r="22" spans="1:34" ht="18.75" customHeight="1"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L22" s="529"/>
      <c r="M22" s="529"/>
      <c r="N22" s="529"/>
      <c r="O22" s="529"/>
      <c r="P22" s="529"/>
      <c r="Q22" s="529"/>
      <c r="R22" s="529"/>
      <c r="S22" s="529"/>
      <c r="T22" s="529"/>
      <c r="U22" s="529"/>
      <c r="V22" s="529"/>
      <c r="W22" s="529"/>
      <c r="X22" s="529"/>
      <c r="Y22" s="529"/>
      <c r="Z22" s="529"/>
      <c r="AA22" s="529"/>
      <c r="AB22" s="529"/>
      <c r="AC22" s="529"/>
      <c r="AD22" s="529"/>
      <c r="AE22" s="529"/>
      <c r="AF22" s="529"/>
      <c r="AG22" s="529"/>
      <c r="AH22" s="529"/>
    </row>
    <row r="23" spans="1:34" ht="18.75" customHeight="1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>
      <c r="C24" s="404" t="s">
        <v>242</v>
      </c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</row>
    <row r="25" spans="1:34" ht="18.75" customHeight="1">
      <c r="A25" s="16"/>
    </row>
    <row r="26" spans="1:34" ht="18.75" customHeight="1">
      <c r="C26" s="353" t="s">
        <v>243</v>
      </c>
      <c r="D26" s="353"/>
      <c r="E26" s="353"/>
      <c r="F26" s="353"/>
      <c r="G26" s="353"/>
      <c r="H26" s="353"/>
      <c r="I26" s="353"/>
      <c r="J26" s="353"/>
      <c r="K26" s="353"/>
      <c r="L26" s="353"/>
      <c r="M26" s="2"/>
      <c r="N26" s="347" t="s">
        <v>174</v>
      </c>
      <c r="O26" s="347"/>
      <c r="P26" s="347"/>
      <c r="Q26" s="528">
        <f>別紙!Y30</f>
        <v>0</v>
      </c>
      <c r="R26" s="528"/>
      <c r="S26" s="528"/>
      <c r="T26" s="528"/>
      <c r="U26" s="528"/>
      <c r="V26" s="528"/>
      <c r="W26" s="528"/>
      <c r="X26" s="528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523"/>
      <c r="P27" s="524"/>
      <c r="Q27" s="524"/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2"/>
    </row>
    <row r="28" spans="1:34" ht="18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522" t="s">
        <v>10</v>
      </c>
      <c r="O28" s="522"/>
      <c r="P28" s="522"/>
      <c r="Q28" s="525">
        <f>入力シート!AG4</f>
        <v>0</v>
      </c>
      <c r="R28" s="525"/>
      <c r="S28" s="525"/>
      <c r="T28" s="525"/>
      <c r="U28" s="525"/>
      <c r="V28" s="525"/>
      <c r="W28" s="525"/>
      <c r="X28" s="525"/>
      <c r="Y28" s="525"/>
      <c r="Z28" s="525"/>
      <c r="AA28" s="525"/>
      <c r="AB28" s="525"/>
      <c r="AC28" s="525"/>
      <c r="AD28" s="525"/>
      <c r="AE28" s="525"/>
      <c r="AF28" s="525"/>
      <c r="AG28" s="525"/>
      <c r="AH28" s="2"/>
    </row>
    <row r="29" spans="1:34" ht="18.75" customHeight="1">
      <c r="C29" s="353" t="s">
        <v>244</v>
      </c>
      <c r="D29" s="353"/>
      <c r="E29" s="353"/>
      <c r="F29" s="353"/>
      <c r="G29" s="353"/>
      <c r="H29" s="353"/>
      <c r="I29" s="353"/>
      <c r="J29" s="353"/>
      <c r="K29" s="353"/>
      <c r="L29" s="353"/>
      <c r="M29" s="2"/>
      <c r="N29" s="522" t="s">
        <v>245</v>
      </c>
      <c r="O29" s="522"/>
      <c r="P29" s="522"/>
      <c r="Q29" s="353">
        <f>入力シート!AG3</f>
        <v>0</v>
      </c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2"/>
    </row>
    <row r="30" spans="1:34" ht="18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22" t="s">
        <v>10</v>
      </c>
      <c r="O31" s="522"/>
      <c r="P31" s="522"/>
      <c r="Q31" s="525">
        <f>入力シート!AG6</f>
        <v>0</v>
      </c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  <c r="AD31" s="525"/>
      <c r="AE31" s="525"/>
      <c r="AF31" s="525"/>
      <c r="AG31" s="525"/>
      <c r="AH31" s="2"/>
    </row>
    <row r="32" spans="1:34" ht="18.75" customHeight="1">
      <c r="C32" s="353" t="s">
        <v>246</v>
      </c>
      <c r="D32" s="353"/>
      <c r="E32" s="353"/>
      <c r="F32" s="353"/>
      <c r="G32" s="353"/>
      <c r="H32" s="353"/>
      <c r="I32" s="353"/>
      <c r="J32" s="353"/>
      <c r="K32" s="353"/>
      <c r="L32" s="353"/>
      <c r="M32" s="2"/>
      <c r="N32" s="522" t="s">
        <v>247</v>
      </c>
      <c r="O32" s="522"/>
      <c r="P32" s="522"/>
      <c r="Q32" s="525">
        <f>入力シート!AG5</f>
        <v>0</v>
      </c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  <c r="AD32" s="525"/>
      <c r="AE32" s="525"/>
      <c r="AF32" s="525"/>
      <c r="AG32" s="525"/>
      <c r="AH32" s="2"/>
    </row>
    <row r="33" spans="1:34" ht="18.75" customHeight="1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>
      <c r="C34" s="353" t="s">
        <v>248</v>
      </c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>
        <f>入力シート!AG7</f>
        <v>0</v>
      </c>
      <c r="S34" s="353"/>
      <c r="T34" s="353"/>
      <c r="U34" s="353"/>
      <c r="V34" s="353"/>
      <c r="W34" s="353"/>
      <c r="X34" s="353"/>
      <c r="Y34" s="353"/>
      <c r="Z34" s="353">
        <f>入力シート!AG8</f>
        <v>0</v>
      </c>
      <c r="AA34" s="353"/>
      <c r="AB34" s="353"/>
      <c r="AC34" s="353"/>
      <c r="AD34" s="353"/>
      <c r="AE34" s="353"/>
      <c r="AF34" s="353"/>
      <c r="AG34" s="353"/>
      <c r="AH34" s="353"/>
    </row>
    <row r="35" spans="1:34" ht="18.75" customHeight="1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>
      <c r="C36" s="353" t="s">
        <v>249</v>
      </c>
      <c r="D36" s="353"/>
      <c r="E36" s="353"/>
      <c r="F36" s="353"/>
      <c r="G36" s="353"/>
      <c r="H36" s="353"/>
      <c r="I36" s="353"/>
      <c r="J36" s="353"/>
      <c r="K36" s="353"/>
      <c r="L36" s="353"/>
      <c r="M36" s="2"/>
      <c r="N36" s="2"/>
      <c r="O36" s="2"/>
      <c r="P36" s="2"/>
      <c r="Q36" s="522">
        <f>入力シート!AG9</f>
        <v>0</v>
      </c>
      <c r="R36" s="522"/>
      <c r="S36" s="522"/>
      <c r="T36" s="522"/>
      <c r="U36" s="52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>
      <c r="C38" s="353" t="s">
        <v>250</v>
      </c>
      <c r="D38" s="353"/>
      <c r="E38" s="353"/>
      <c r="F38" s="353"/>
      <c r="G38" s="353"/>
      <c r="H38" s="353"/>
      <c r="I38" s="353"/>
      <c r="J38" s="353"/>
      <c r="K38" s="353"/>
      <c r="L38" s="353"/>
      <c r="M38" s="2"/>
      <c r="N38" s="2"/>
      <c r="O38" s="2"/>
      <c r="P38" s="2"/>
      <c r="Q38" s="353">
        <f>入力シート!AG10</f>
        <v>0</v>
      </c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2"/>
      <c r="AC38" s="2"/>
      <c r="AD38" s="2"/>
      <c r="AE38" s="2"/>
      <c r="AF38" s="2"/>
      <c r="AG38" s="2"/>
      <c r="AH38" s="2"/>
    </row>
    <row r="39" spans="1:34" ht="18.75" customHeight="1">
      <c r="A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>
      <c r="A40" s="16"/>
      <c r="C40" s="2"/>
      <c r="D40" s="2"/>
      <c r="E40" s="2"/>
      <c r="F40" s="2"/>
      <c r="G40" s="2"/>
      <c r="H40" s="2"/>
      <c r="I40" s="2"/>
      <c r="J40" s="2"/>
      <c r="K40" s="2"/>
      <c r="L40" s="520" t="s">
        <v>251</v>
      </c>
      <c r="M40" s="520"/>
      <c r="N40" s="520"/>
      <c r="O40" s="520"/>
      <c r="P40" s="520"/>
      <c r="Q40" s="521">
        <f>入力シート!G68</f>
        <v>0</v>
      </c>
      <c r="R40" s="521"/>
      <c r="S40" s="521"/>
      <c r="T40" s="521"/>
      <c r="U40" s="521"/>
      <c r="V40" s="521"/>
      <c r="W40" s="521"/>
      <c r="X40" s="520" t="s">
        <v>141</v>
      </c>
      <c r="Y40" s="520"/>
      <c r="Z40" s="520"/>
      <c r="AA40" s="520"/>
      <c r="AB40" s="521">
        <f>入力シート!R68</f>
        <v>0</v>
      </c>
      <c r="AC40" s="521"/>
      <c r="AD40" s="521"/>
      <c r="AE40" s="521"/>
      <c r="AF40" s="521"/>
      <c r="AG40" s="521"/>
      <c r="AH40" s="521"/>
    </row>
    <row r="41" spans="1:34" ht="18.75" customHeight="1">
      <c r="A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518" t="s">
        <v>143</v>
      </c>
      <c r="N41" s="518"/>
      <c r="O41" s="518"/>
      <c r="P41" s="518"/>
      <c r="Q41" s="519">
        <f>入力シート!G69</f>
        <v>0</v>
      </c>
      <c r="R41" s="519"/>
      <c r="S41" s="519"/>
      <c r="T41" s="519"/>
      <c r="U41" s="519"/>
      <c r="V41" s="519"/>
      <c r="W41" s="519"/>
      <c r="X41" s="520" t="s">
        <v>141</v>
      </c>
      <c r="Y41" s="520"/>
      <c r="Z41" s="520"/>
      <c r="AA41" s="520"/>
      <c r="AB41" s="519">
        <f>入力シート!R69</f>
        <v>0</v>
      </c>
      <c r="AC41" s="519"/>
      <c r="AD41" s="519"/>
      <c r="AE41" s="519"/>
      <c r="AF41" s="519"/>
      <c r="AG41" s="519"/>
      <c r="AH41" s="519"/>
    </row>
    <row r="42" spans="1:34" ht="18.75" customHeight="1">
      <c r="A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>
      <c r="A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>
      <c r="A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>
      <c r="A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>
      <c r="A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>
      <c r="A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>
      <c r="A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>
      <c r="A49" s="16"/>
    </row>
    <row r="50" spans="1:33" ht="18.7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</sheetData>
  <sheetProtection sheet="1" objects="1" scenarios="1" selectLockedCells="1" selectUnlockedCells="1"/>
  <mergeCells count="40">
    <mergeCell ref="Z3:AH3"/>
    <mergeCell ref="U14:AH14"/>
    <mergeCell ref="C7:Q7"/>
    <mergeCell ref="U11:AH11"/>
    <mergeCell ref="Q11:T11"/>
    <mergeCell ref="Q12:T12"/>
    <mergeCell ref="C17:AG17"/>
    <mergeCell ref="U12:AH13"/>
    <mergeCell ref="Q14:T14"/>
    <mergeCell ref="C24:AG24"/>
    <mergeCell ref="N26:P26"/>
    <mergeCell ref="Q26:X26"/>
    <mergeCell ref="B20:AH22"/>
    <mergeCell ref="C26:L26"/>
    <mergeCell ref="O27:AG27"/>
    <mergeCell ref="N28:P28"/>
    <mergeCell ref="Q28:AG28"/>
    <mergeCell ref="C32:L32"/>
    <mergeCell ref="N32:P32"/>
    <mergeCell ref="Q32:AG32"/>
    <mergeCell ref="C29:L29"/>
    <mergeCell ref="N29:P29"/>
    <mergeCell ref="Q29:AG29"/>
    <mergeCell ref="N31:P31"/>
    <mergeCell ref="Q31:AG31"/>
    <mergeCell ref="C34:Q34"/>
    <mergeCell ref="R34:Y34"/>
    <mergeCell ref="Z34:AH34"/>
    <mergeCell ref="C36:L36"/>
    <mergeCell ref="Q36:U36"/>
    <mergeCell ref="M41:P41"/>
    <mergeCell ref="Q41:W41"/>
    <mergeCell ref="X41:AA41"/>
    <mergeCell ref="AB41:AH41"/>
    <mergeCell ref="C38:L38"/>
    <mergeCell ref="Q38:AA38"/>
    <mergeCell ref="L40:P40"/>
    <mergeCell ref="Q40:W40"/>
    <mergeCell ref="X40:AA40"/>
    <mergeCell ref="AB40:AH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2022-05-29T07:34:13Z</vt:filetime>
  </property>
</Properties>
</file>